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KAZAKHSTAN\KAZAKHSTAN II\Website\Templates and Examples\"/>
    </mc:Choice>
  </mc:AlternateContent>
  <xr:revisionPtr revIDLastSave="0" documentId="13_ncr:1_{2F17D6C8-057C-4447-9620-0A6920EA88C3}" xr6:coauthVersionLast="36" xr6:coauthVersionMax="43" xr10:uidLastSave="{00000000-0000-0000-0000-000000000000}"/>
  <bookViews>
    <workbookView xWindow="28680" yWindow="-120" windowWidth="29040" windowHeight="15990" xr2:uid="{00000000-000D-0000-FFFF-FFFF00000000}"/>
  </bookViews>
  <sheets>
    <sheet name="DB2018 NGA Simulator" sheetId="1" r:id="rId1"/>
  </sheets>
  <definedNames>
    <definedName name="_xlnm._FilterDatabase" localSheetId="0" hidden="1">'DB2018 NGA Simulator'!$A$7:$BD$23</definedName>
    <definedName name="Halo">#REF!</definedName>
    <definedName name="Hola">#REF!</definedName>
    <definedName name="Z_01670FF7_1AD5_413F_AA0E_0EB92270E4E0_.wvu.Cols" localSheetId="0" hidden="1">'DB2018 NGA Simulator'!#REF!</definedName>
    <definedName name="Z_01670FF7_1AD5_413F_AA0E_0EB92270E4E0_.wvu.FilterData" localSheetId="0" hidden="1">'DB2018 NGA Simulator'!$C$7:$AG$7</definedName>
    <definedName name="Z_01670FF7_1AD5_413F_AA0E_0EB92270E4E0_.wvu.Rows" localSheetId="0" hidden="1">'DB2018 NGA Simulator'!#REF!,'DB2018 NGA Simulator'!#REF!</definedName>
    <definedName name="Z_189AA3A3_E7F6_4F73_9681_D846A835EFFC_.wvu.FilterData" localSheetId="0" hidden="1">'DB2018 NGA Simulator'!$C$7:$AG$7</definedName>
    <definedName name="Z_189AA3A3_E7F6_4F73_9681_D846A835EFFC_.wvu.Rows" localSheetId="0" hidden="1">'DB2018 NGA Simulator'!#REF!,'DB2018 NGA Simulator'!#REF!</definedName>
    <definedName name="Z_3F2EE6D6_D722_4FD4_860F_38562C7DBB90_.wvu.Cols" localSheetId="0" hidden="1">'DB2018 NGA Simulator'!#REF!</definedName>
    <definedName name="Z_3F2EE6D6_D722_4FD4_860F_38562C7DBB90_.wvu.FilterData" localSheetId="0" hidden="1">'DB2018 NGA Simulator'!$C$7:$AG$7</definedName>
    <definedName name="Z_3F2EE6D6_D722_4FD4_860F_38562C7DBB90_.wvu.Rows" localSheetId="0" hidden="1">'DB2018 NGA Simulator'!#REF!,'DB2018 NGA Simulator'!#REF!</definedName>
    <definedName name="Z_4A0115D6_6D39_4E07_BD9E_53C4D488A31B_.wvu.FilterData" localSheetId="0" hidden="1">'DB2018 NGA Simulator'!$A$7:$BD$23</definedName>
    <definedName name="Z_55CB2F9C_2357_428D_852E_18ACB181BD79_.wvu.Rows" localSheetId="0" hidden="1">'DB2018 NGA Simulator'!$1:$5,'DB2018 NGA Simulator'!#REF!,'DB2018 NGA Simulator'!#REF!,'DB2018 NGA Simulator'!#REF!,'DB2018 NGA Simulator'!#REF!</definedName>
    <definedName name="Z_71F4B2F0_DD2A_4B15_9272_BEAAA24B17FE_.wvu.Cols" localSheetId="0" hidden="1">'DB2018 NGA Simulator'!#REF!</definedName>
    <definedName name="Z_71F4B2F0_DD2A_4B15_9272_BEAAA24B17FE_.wvu.FilterData" localSheetId="0" hidden="1">'DB2018 NGA Simulator'!$C$7:$AG$7</definedName>
    <definedName name="Z_71F4B2F0_DD2A_4B15_9272_BEAAA24B17FE_.wvu.Rows" localSheetId="0" hidden="1">'DB2018 NGA Simulator'!#REF!,'DB2018 NGA Simulator'!#REF!</definedName>
    <definedName name="Z_9D9106E9_2FEF_444D_BF01_642D5A3D45AF_.wvu.Cols" localSheetId="0" hidden="1">'DB2018 NGA Simulator'!#REF!</definedName>
    <definedName name="Z_9D9106E9_2FEF_444D_BF01_642D5A3D45AF_.wvu.FilterData" localSheetId="0" hidden="1">'DB2018 NGA Simulator'!$C$7:$AG$7</definedName>
    <definedName name="Z_9D9106E9_2FEF_444D_BF01_642D5A3D45AF_.wvu.Rows" localSheetId="0" hidden="1">'DB2018 NGA Simulator'!#REF!,'DB2018 NGA Simulator'!#REF!</definedName>
    <definedName name="Z_9E112B76_9E3F_4F62_A06D_3E0CA850ED2E_.wvu.Cols" localSheetId="0" hidden="1">'DB2018 NGA Simulator'!#REF!</definedName>
    <definedName name="Z_9E112B76_9E3F_4F62_A06D_3E0CA850ED2E_.wvu.FilterData" localSheetId="0" hidden="1">'DB2018 NGA Simulator'!$C$7:$AG$7</definedName>
    <definedName name="Z_9E112B76_9E3F_4F62_A06D_3E0CA850ED2E_.wvu.Rows" localSheetId="0" hidden="1">'DB2018 NGA Simulator'!#REF!,'DB2018 NGA Simulator'!#REF!</definedName>
    <definedName name="Z_A79DB5F5_D22C_48B3_A03F_F2E4D0C3D777_.wvu.FilterData" localSheetId="0" hidden="1">'DB2018 NGA Simulator'!$C$7:$AG$7</definedName>
    <definedName name="Z_A79DB5F5_D22C_48B3_A03F_F2E4D0C3D777_.wvu.Rows" localSheetId="0" hidden="1">'DB2018 NGA Simulator'!#REF!,'DB2018 NGA Simulator'!#REF!</definedName>
    <definedName name="Z_A848935D_BDA4_445A_B454_3C77CF534130_.wvu.FilterData" localSheetId="0" hidden="1">'DB2018 NGA Simulator'!$A$7:$BD$23</definedName>
    <definedName name="Z_AA85259B_10B5_4B8E_8F31_C17329420DD4_.wvu.FilterData" localSheetId="0" hidden="1">'DB2018 NGA Simulator'!$A$7:$BD$23</definedName>
    <definedName name="Z_B46E4585_2C1A_4E77_85D9_2C48DC21844B_.wvu.Cols" localSheetId="0" hidden="1">'DB2018 NGA Simulator'!#REF!</definedName>
    <definedName name="Z_B46E4585_2C1A_4E77_85D9_2C48DC21844B_.wvu.FilterData" localSheetId="0" hidden="1">'DB2018 NGA Simulator'!$C$7:$AG$7</definedName>
    <definedName name="Z_B46E4585_2C1A_4E77_85D9_2C48DC21844B_.wvu.Rows" localSheetId="0" hidden="1">'DB2018 NGA Simulator'!#REF!,'DB2018 NGA Simulator'!#REF!</definedName>
    <definedName name="Z_B82D09A7_D073_468F_B685_F6C740D7F32D_.wvu.FilterData" localSheetId="0" hidden="1">'DB2018 NGA Simulator'!$A$7:$BD$23</definedName>
    <definedName name="Z_BEB5729E_ADAC_43EA_B732_E0C0FBFCA542_.wvu.FilterData" localSheetId="0" hidden="1">'DB2018 NGA Simulator'!$A$7:$BD$23</definedName>
    <definedName name="Z_C3ADE610_C206_49F4_B242_CAFF05FAF998_.wvu.FilterData" localSheetId="0" hidden="1">'DB2018 NGA Simulator'!$A$7:$BD$23</definedName>
    <definedName name="Z_CA2D4ED2_3B56_4FCC_A2C5_F12419775B91_.wvu.FilterData" localSheetId="0" hidden="1">'DB2018 NGA Simulator'!$C$7:$AG$7</definedName>
    <definedName name="Z_CA2D4ED2_3B56_4FCC_A2C5_F12419775B91_.wvu.Rows" localSheetId="0" hidden="1">'DB2018 NGA Simulator'!#REF!,'DB2018 NGA Simulator'!#REF!</definedName>
    <definedName name="Z_CEB959CA_CDB3_408C_8F2D_069E2B7E298F_.wvu.Cols" localSheetId="0" hidden="1">'DB2018 NGA Simulator'!$A:$A,'DB2018 NGA Simulator'!#REF!,'DB2018 NGA Simulator'!$E:$E,'DB2018 NGA Simulator'!$G:$G,'DB2018 NGA Simulator'!$I:$I,'DB2018 NGA Simulator'!$Q:$S,'DB2018 NGA Simulator'!$W:$W,'DB2018 NGA Simulator'!$Y:$Y,'DB2018 NGA Simulator'!$AA:$AE,'DB2018 NGA Simulator'!#REF!,'DB2018 NGA Simulator'!#REF!,'DB2018 NGA Simulator'!#REF!,'DB2018 NGA Simulator'!$AI:$AI,'DB2018 NGA Simulator'!$AK:$AK,'DB2018 NGA Simulator'!$AM:$AQ,'DB2018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Simulator'!$AU:$AU,'DB2018 NGA Simulator'!$AW:$AW,'DB2018 NGA Simulator'!$AY:$BA,'DB2018 NGA Simulator'!#REF!,'DB2018 NGA Simulator'!#REF!,'DB2018 NGA Simulator'!#REF!</definedName>
    <definedName name="Z_CEB959CA_CDB3_408C_8F2D_069E2B7E298F_.wvu.FilterData" localSheetId="0" hidden="1">'DB2018 NGA Simulator'!$A$7:$BD$23</definedName>
    <definedName name="Z_CEB959CA_CDB3_408C_8F2D_069E2B7E298F_.wvu.Rows" localSheetId="0" hidden="1">'DB2018 NGA Simulator'!$1:$4,'DB2018 NGA Simulator'!$6:$6</definedName>
    <definedName name="Z_D4D8C67A_F3EF_4695_9CC4_23D3171F3E37_.wvu.FilterData" localSheetId="0" hidden="1">'DB2018 NGA Simulator'!$A$7:$BD$23</definedName>
    <definedName name="Z_D6C4D851_DE06_41FC_A236_F9F5518E4AC0_.wvu.Cols" localSheetId="0" hidden="1">'DB2018 NGA Simulator'!#REF!</definedName>
    <definedName name="Z_D6C4D851_DE06_41FC_A236_F9F5518E4AC0_.wvu.FilterData" localSheetId="0" hidden="1">'DB2018 NGA Simulator'!$C$7:$AG$7</definedName>
    <definedName name="Z_D6C4D851_DE06_41FC_A236_F9F5518E4AC0_.wvu.Rows" localSheetId="0" hidden="1">'DB2018 NGA Simulator'!#REF!,'DB2018 NGA Simulator'!#REF!</definedName>
    <definedName name="Z_E6442CB7_8B4C_477F_B3E7_6AAF3CC03E15_.wvu.Cols" localSheetId="0" hidden="1">'DB2018 NGA Simulator'!#REF!</definedName>
    <definedName name="Z_E6442CB7_8B4C_477F_B3E7_6AAF3CC03E15_.wvu.FilterData" localSheetId="0" hidden="1">'DB2018 NGA Simulator'!$C$7:$AG$7</definedName>
    <definedName name="Z_E6442CB7_8B4C_477F_B3E7_6AAF3CC03E15_.wvu.Rows" localSheetId="0" hidden="1">'DB2018 NGA Simulator'!#REF!,'DB2018 NGA Simulator'!#REF!</definedName>
    <definedName name="Z_FBB14C4B_1DE6_4176_9B9F_EFC998FB2B3E_.wvu.FilterData" localSheetId="0" hidden="1">'DB2018 NGA Simulator'!$A$7:$BD$23</definedName>
    <definedName name="Z_FF3D48B0_3E01_423D_AB76_3EF77761A512_.wvu.FilterData" localSheetId="0" hidden="1">'DB2018 NGA Simulator'!$A$7:$BD$23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1" i="1" l="1"/>
  <c r="AR21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8" i="1"/>
  <c r="AY4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8" i="1"/>
  <c r="D4" i="1" l="1"/>
  <c r="F4" i="1"/>
  <c r="G11" i="1" s="1"/>
  <c r="H4" i="1"/>
  <c r="I8" i="1" s="1"/>
  <c r="J4" i="1"/>
  <c r="L4" i="1"/>
  <c r="N4" i="1"/>
  <c r="O17" i="1" s="1"/>
  <c r="P4" i="1"/>
  <c r="V4" i="1"/>
  <c r="W10" i="1" s="1"/>
  <c r="X4" i="1"/>
  <c r="Y8" i="1" s="1"/>
  <c r="Z4" i="1"/>
  <c r="AA13" i="1" s="1"/>
  <c r="AH4" i="1"/>
  <c r="AI17" i="1" s="1"/>
  <c r="AJ4" i="1"/>
  <c r="AK11" i="1" s="1"/>
  <c r="AL4" i="1"/>
  <c r="AT4" i="1"/>
  <c r="AV4" i="1"/>
  <c r="AW17" i="1" s="1"/>
  <c r="AX4" i="1"/>
  <c r="AY14" i="1" s="1"/>
  <c r="E8" i="1"/>
  <c r="G8" i="1"/>
  <c r="L8" i="1"/>
  <c r="N8" i="1"/>
  <c r="Q8" i="1"/>
  <c r="W8" i="1"/>
  <c r="AC8" i="1"/>
  <c r="AM8" i="1"/>
  <c r="AO8" i="1"/>
  <c r="E9" i="1"/>
  <c r="G9" i="1"/>
  <c r="L9" i="1"/>
  <c r="N9" i="1"/>
  <c r="Q9" i="1"/>
  <c r="W9" i="1"/>
  <c r="AC9" i="1"/>
  <c r="AM9" i="1"/>
  <c r="AO9" i="1"/>
  <c r="E10" i="1"/>
  <c r="G10" i="1"/>
  <c r="L10" i="1"/>
  <c r="N10" i="1"/>
  <c r="Q10" i="1"/>
  <c r="Y10" i="1"/>
  <c r="AA10" i="1"/>
  <c r="AC10" i="1"/>
  <c r="AI10" i="1"/>
  <c r="AM10" i="1"/>
  <c r="AO10" i="1"/>
  <c r="E11" i="1"/>
  <c r="L11" i="1"/>
  <c r="N11" i="1"/>
  <c r="Q11" i="1"/>
  <c r="W11" i="1"/>
  <c r="AC11" i="1"/>
  <c r="AI11" i="1"/>
  <c r="AM11" i="1"/>
  <c r="AO11" i="1"/>
  <c r="AW11" i="1"/>
  <c r="AY11" i="1"/>
  <c r="E12" i="1"/>
  <c r="G12" i="1"/>
  <c r="L12" i="1"/>
  <c r="N12" i="1"/>
  <c r="Q12" i="1"/>
  <c r="W12" i="1"/>
  <c r="AC12" i="1"/>
  <c r="AM12" i="1"/>
  <c r="AO12" i="1"/>
  <c r="E13" i="1"/>
  <c r="G13" i="1"/>
  <c r="I13" i="1"/>
  <c r="L13" i="1"/>
  <c r="N13" i="1"/>
  <c r="Q13" i="1"/>
  <c r="W13" i="1"/>
  <c r="Y13" i="1"/>
  <c r="AC13" i="1"/>
  <c r="AM13" i="1"/>
  <c r="AO13" i="1"/>
  <c r="E14" i="1"/>
  <c r="G14" i="1"/>
  <c r="L14" i="1"/>
  <c r="N14" i="1"/>
  <c r="Q14" i="1"/>
  <c r="W14" i="1"/>
  <c r="AC14" i="1"/>
  <c r="AM14" i="1"/>
  <c r="AO14" i="1"/>
  <c r="AW14" i="1"/>
  <c r="E15" i="1"/>
  <c r="G15" i="1"/>
  <c r="I15" i="1"/>
  <c r="L15" i="1"/>
  <c r="M15" i="1" s="1"/>
  <c r="N15" i="1"/>
  <c r="Q15" i="1"/>
  <c r="W15" i="1"/>
  <c r="Y15" i="1"/>
  <c r="AC15" i="1"/>
  <c r="AI15" i="1"/>
  <c r="AM15" i="1"/>
  <c r="AO15" i="1"/>
  <c r="E16" i="1"/>
  <c r="G16" i="1"/>
  <c r="I16" i="1"/>
  <c r="K16" i="1"/>
  <c r="L16" i="1"/>
  <c r="N16" i="1"/>
  <c r="Q16" i="1"/>
  <c r="W16" i="1"/>
  <c r="Y16" i="1"/>
  <c r="AA16" i="1"/>
  <c r="AC16" i="1"/>
  <c r="AI16" i="1"/>
  <c r="AK16" i="1"/>
  <c r="AM16" i="1"/>
  <c r="AO16" i="1"/>
  <c r="E17" i="1"/>
  <c r="G17" i="1"/>
  <c r="I17" i="1"/>
  <c r="L17" i="1"/>
  <c r="M17" i="1" s="1"/>
  <c r="N17" i="1"/>
  <c r="Q17" i="1"/>
  <c r="Y17" i="1"/>
  <c r="AA17" i="1"/>
  <c r="AC17" i="1"/>
  <c r="AM17" i="1"/>
  <c r="AO17" i="1"/>
  <c r="E18" i="1"/>
  <c r="L18" i="1"/>
  <c r="N18" i="1"/>
  <c r="Q18" i="1"/>
  <c r="Y18" i="1"/>
  <c r="AC18" i="1"/>
  <c r="AM18" i="1"/>
  <c r="AO18" i="1"/>
  <c r="AY18" i="1"/>
  <c r="E19" i="1"/>
  <c r="I19" i="1"/>
  <c r="L19" i="1"/>
  <c r="N19" i="1"/>
  <c r="Q19" i="1"/>
  <c r="AC19" i="1"/>
  <c r="AI19" i="1"/>
  <c r="AM19" i="1"/>
  <c r="AO19" i="1"/>
  <c r="E20" i="1"/>
  <c r="L20" i="1"/>
  <c r="N20" i="1"/>
  <c r="Q20" i="1"/>
  <c r="AC20" i="1"/>
  <c r="AM20" i="1"/>
  <c r="AO20" i="1"/>
  <c r="E21" i="1"/>
  <c r="I21" i="1"/>
  <c r="L21" i="1"/>
  <c r="N21" i="1"/>
  <c r="Q21" i="1"/>
  <c r="Y21" i="1"/>
  <c r="AA21" i="1"/>
  <c r="AC21" i="1"/>
  <c r="AM21" i="1"/>
  <c r="AO21" i="1"/>
  <c r="AY21" i="1"/>
  <c r="E22" i="1"/>
  <c r="I22" i="1"/>
  <c r="L22" i="1"/>
  <c r="N22" i="1"/>
  <c r="Q22" i="1"/>
  <c r="AA22" i="1"/>
  <c r="AC22" i="1"/>
  <c r="AM22" i="1"/>
  <c r="AO22" i="1"/>
  <c r="AY22" i="1"/>
  <c r="E23" i="1"/>
  <c r="L23" i="1"/>
  <c r="N23" i="1"/>
  <c r="Q23" i="1"/>
  <c r="AC23" i="1"/>
  <c r="AM23" i="1"/>
  <c r="AO23" i="1"/>
  <c r="M14" i="1" l="1"/>
  <c r="K17" i="1"/>
  <c r="AI22" i="1"/>
  <c r="O16" i="1"/>
  <c r="AI14" i="1"/>
  <c r="AI13" i="1"/>
  <c r="M13" i="1"/>
  <c r="O12" i="1"/>
  <c r="AI23" i="1"/>
  <c r="AI21" i="1"/>
  <c r="M16" i="1"/>
  <c r="M12" i="1"/>
  <c r="AI20" i="1"/>
  <c r="AI12" i="1"/>
  <c r="AY19" i="1"/>
  <c r="AA19" i="1"/>
  <c r="K18" i="1"/>
  <c r="AY16" i="1"/>
  <c r="AY15" i="1"/>
  <c r="AA14" i="1"/>
  <c r="K14" i="1"/>
  <c r="AY8" i="1"/>
  <c r="AA8" i="1"/>
  <c r="AD8" i="1" s="1"/>
  <c r="AF8" i="1" s="1"/>
  <c r="Y22" i="1"/>
  <c r="K21" i="1"/>
  <c r="Y19" i="1"/>
  <c r="AA18" i="1"/>
  <c r="I18" i="1"/>
  <c r="AW16" i="1"/>
  <c r="AW15" i="1"/>
  <c r="AA15" i="1"/>
  <c r="AD15" i="1" s="1"/>
  <c r="K15" i="1"/>
  <c r="Y14" i="1"/>
  <c r="I14" i="1"/>
  <c r="O11" i="1"/>
  <c r="AY10" i="1"/>
  <c r="K10" i="1"/>
  <c r="AW8" i="1"/>
  <c r="K23" i="1"/>
  <c r="AY17" i="1"/>
  <c r="O13" i="1"/>
  <c r="AY12" i="1"/>
  <c r="AA11" i="1"/>
  <c r="K9" i="1"/>
  <c r="AY23" i="1"/>
  <c r="AA23" i="1"/>
  <c r="I23" i="1"/>
  <c r="AY20" i="1"/>
  <c r="AA20" i="1"/>
  <c r="I20" i="1"/>
  <c r="O14" i="1"/>
  <c r="AY13" i="1"/>
  <c r="AW12" i="1"/>
  <c r="AA12" i="1"/>
  <c r="K12" i="1"/>
  <c r="Y11" i="1"/>
  <c r="K11" i="1"/>
  <c r="AY9" i="1"/>
  <c r="AA9" i="1"/>
  <c r="Y23" i="1"/>
  <c r="K22" i="1"/>
  <c r="Y20" i="1"/>
  <c r="K19" i="1"/>
  <c r="O15" i="1"/>
  <c r="AW13" i="1"/>
  <c r="K13" i="1"/>
  <c r="Y12" i="1"/>
  <c r="I12" i="1"/>
  <c r="I11" i="1"/>
  <c r="AK10" i="1"/>
  <c r="AP10" i="1" s="1"/>
  <c r="AQ10" i="1" s="1"/>
  <c r="AW9" i="1"/>
  <c r="K8" i="1"/>
  <c r="O10" i="1"/>
  <c r="AK9" i="1"/>
  <c r="AK8" i="1"/>
  <c r="W23" i="1"/>
  <c r="G23" i="1"/>
  <c r="W22" i="1"/>
  <c r="AD22" i="1" s="1"/>
  <c r="G22" i="1"/>
  <c r="W21" i="1"/>
  <c r="G21" i="1"/>
  <c r="W20" i="1"/>
  <c r="G20" i="1"/>
  <c r="W19" i="1"/>
  <c r="AD19" i="1" s="1"/>
  <c r="AE19" i="1" s="1"/>
  <c r="G19" i="1"/>
  <c r="W18" i="1"/>
  <c r="G18" i="1"/>
  <c r="W17" i="1"/>
  <c r="AD17" i="1" s="1"/>
  <c r="M11" i="1"/>
  <c r="AW10" i="1"/>
  <c r="M10" i="1"/>
  <c r="AI9" i="1"/>
  <c r="AP9" i="1" s="1"/>
  <c r="AQ9" i="1" s="1"/>
  <c r="O9" i="1"/>
  <c r="AI8" i="1"/>
  <c r="O8" i="1"/>
  <c r="AK23" i="1"/>
  <c r="AK22" i="1"/>
  <c r="AK21" i="1"/>
  <c r="AK20" i="1"/>
  <c r="AK19" i="1"/>
  <c r="AK18" i="1"/>
  <c r="AK17" i="1"/>
  <c r="AP17" i="1" s="1"/>
  <c r="M9" i="1"/>
  <c r="M8" i="1"/>
  <c r="O23" i="1"/>
  <c r="O22" i="1"/>
  <c r="O21" i="1"/>
  <c r="O20" i="1"/>
  <c r="O19" i="1"/>
  <c r="AI18" i="1"/>
  <c r="O18" i="1"/>
  <c r="AW23" i="1"/>
  <c r="M23" i="1"/>
  <c r="AW22" i="1"/>
  <c r="M22" i="1"/>
  <c r="AW21" i="1"/>
  <c r="M21" i="1"/>
  <c r="AW20" i="1"/>
  <c r="M20" i="1"/>
  <c r="AW19" i="1"/>
  <c r="M19" i="1"/>
  <c r="AW18" i="1"/>
  <c r="M18" i="1"/>
  <c r="AK15" i="1"/>
  <c r="AP15" i="1" s="1"/>
  <c r="AK14" i="1"/>
  <c r="AK13" i="1"/>
  <c r="AK12" i="1"/>
  <c r="I10" i="1"/>
  <c r="Y9" i="1"/>
  <c r="I9" i="1"/>
  <c r="R9" i="1" s="1"/>
  <c r="S9" i="1" s="1"/>
  <c r="AD21" i="1"/>
  <c r="AE21" i="1" s="1"/>
  <c r="R17" i="1"/>
  <c r="S17" i="1" s="1"/>
  <c r="AP22" i="1"/>
  <c r="AQ22" i="1" s="1"/>
  <c r="AD13" i="1"/>
  <c r="AE13" i="1" s="1"/>
  <c r="AP11" i="1"/>
  <c r="AR11" i="1" s="1"/>
  <c r="AD10" i="1"/>
  <c r="AF10" i="1" s="1"/>
  <c r="AP16" i="1"/>
  <c r="AQ16" i="1" s="1"/>
  <c r="R16" i="1"/>
  <c r="AD16" i="1"/>
  <c r="AD11" i="1"/>
  <c r="K20" i="1"/>
  <c r="AP19" i="1"/>
  <c r="AP14" i="1" l="1"/>
  <c r="AQ14" i="1" s="1"/>
  <c r="AP12" i="1"/>
  <c r="AQ12" i="1" s="1"/>
  <c r="AP18" i="1"/>
  <c r="AQ18" i="1" s="1"/>
  <c r="AP21" i="1"/>
  <c r="AQ21" i="1" s="1"/>
  <c r="AP20" i="1"/>
  <c r="AR20" i="1" s="1"/>
  <c r="AP8" i="1"/>
  <c r="AQ8" i="1" s="1"/>
  <c r="AR22" i="1"/>
  <c r="AD12" i="1"/>
  <c r="AE12" i="1" s="1"/>
  <c r="AF21" i="1"/>
  <c r="R11" i="1"/>
  <c r="S11" i="1" s="1"/>
  <c r="R8" i="1"/>
  <c r="R14" i="1"/>
  <c r="S14" i="1" s="1"/>
  <c r="R23" i="1"/>
  <c r="T23" i="1" s="1"/>
  <c r="R13" i="1"/>
  <c r="S13" i="1" s="1"/>
  <c r="AR16" i="1"/>
  <c r="AD9" i="1"/>
  <c r="AF9" i="1" s="1"/>
  <c r="R18" i="1"/>
  <c r="T18" i="1" s="1"/>
  <c r="AD20" i="1"/>
  <c r="AE20" i="1" s="1"/>
  <c r="AD23" i="1"/>
  <c r="AF23" i="1" s="1"/>
  <c r="R15" i="1"/>
  <c r="T15" i="1" s="1"/>
  <c r="AE10" i="1"/>
  <c r="R19" i="1"/>
  <c r="S19" i="1" s="1"/>
  <c r="AD18" i="1"/>
  <c r="AE18" i="1" s="1"/>
  <c r="AD14" i="1"/>
  <c r="AF14" i="1" s="1"/>
  <c r="T17" i="1"/>
  <c r="AR10" i="1"/>
  <c r="AQ11" i="1"/>
  <c r="AP13" i="1"/>
  <c r="AQ13" i="1" s="1"/>
  <c r="AP23" i="1"/>
  <c r="AR23" i="1" s="1"/>
  <c r="R22" i="1"/>
  <c r="S22" i="1" s="1"/>
  <c r="R12" i="1"/>
  <c r="T12" i="1" s="1"/>
  <c r="R10" i="1"/>
  <c r="T10" i="1" s="1"/>
  <c r="R21" i="1"/>
  <c r="S21" i="1" s="1"/>
  <c r="AE15" i="1"/>
  <c r="AF15" i="1"/>
  <c r="T11" i="1"/>
  <c r="AE8" i="1"/>
  <c r="R20" i="1"/>
  <c r="S20" i="1" s="1"/>
  <c r="AQ17" i="1"/>
  <c r="AR17" i="1"/>
  <c r="S18" i="1"/>
  <c r="AE17" i="1"/>
  <c r="AF17" i="1"/>
  <c r="AF13" i="1"/>
  <c r="AF12" i="1"/>
  <c r="T9" i="1"/>
  <c r="AF19" i="1"/>
  <c r="AR9" i="1"/>
  <c r="AR15" i="1"/>
  <c r="AQ15" i="1"/>
  <c r="AE16" i="1"/>
  <c r="AF16" i="1"/>
  <c r="AE11" i="1"/>
  <c r="AF11" i="1"/>
  <c r="T16" i="1"/>
  <c r="S16" i="1"/>
  <c r="T8" i="1"/>
  <c r="S8" i="1"/>
  <c r="AE22" i="1"/>
  <c r="AF22" i="1"/>
  <c r="AQ19" i="1"/>
  <c r="AR19" i="1"/>
  <c r="AR12" i="1" l="1"/>
  <c r="AQ20" i="1"/>
  <c r="AR18" i="1"/>
  <c r="AR14" i="1"/>
  <c r="AR8" i="1"/>
  <c r="AQ23" i="1"/>
  <c r="AS18" i="1" s="1"/>
  <c r="AE9" i="1"/>
  <c r="AE14" i="1"/>
  <c r="AF20" i="1"/>
  <c r="AE23" i="1"/>
  <c r="AG15" i="1" s="1"/>
  <c r="S15" i="1"/>
  <c r="T22" i="1"/>
  <c r="T14" i="1"/>
  <c r="T13" i="1"/>
  <c r="S23" i="1"/>
  <c r="T20" i="1"/>
  <c r="S10" i="1"/>
  <c r="T19" i="1"/>
  <c r="AR13" i="1"/>
  <c r="S12" i="1"/>
  <c r="AF18" i="1"/>
  <c r="AG16" i="1"/>
  <c r="AG10" i="1"/>
  <c r="U9" i="1" l="1"/>
  <c r="U15" i="1"/>
  <c r="AS13" i="1"/>
  <c r="AS21" i="1"/>
  <c r="AS10" i="1"/>
  <c r="AS17" i="1"/>
  <c r="AS19" i="1"/>
  <c r="AS12" i="1"/>
  <c r="AS20" i="1"/>
  <c r="AS22" i="1"/>
  <c r="AS16" i="1"/>
  <c r="AS23" i="1"/>
  <c r="AS14" i="1"/>
  <c r="AS15" i="1"/>
  <c r="AS11" i="1"/>
  <c r="AS9" i="1"/>
  <c r="AS8" i="1"/>
  <c r="AG23" i="1"/>
  <c r="AG21" i="1"/>
  <c r="AG12" i="1"/>
  <c r="AG14" i="1"/>
  <c r="AG9" i="1"/>
  <c r="AG22" i="1"/>
  <c r="AG19" i="1"/>
  <c r="AG18" i="1"/>
  <c r="AG8" i="1"/>
  <c r="AG20" i="1"/>
  <c r="AG13" i="1"/>
  <c r="AG11" i="1"/>
  <c r="AG17" i="1"/>
  <c r="U10" i="1"/>
  <c r="U17" i="1"/>
  <c r="U14" i="1"/>
  <c r="U16" i="1"/>
  <c r="U23" i="1"/>
  <c r="U20" i="1"/>
  <c r="U12" i="1"/>
  <c r="U18" i="1"/>
</calcChain>
</file>

<file path=xl/sharedStrings.xml><?xml version="1.0" encoding="utf-8"?>
<sst xmlns="http://schemas.openxmlformats.org/spreadsheetml/2006/main" count="130" uniqueCount="65">
  <si>
    <t>DTF Average Rounded</t>
  </si>
  <si>
    <t>DTF Average</t>
  </si>
  <si>
    <t>DTF</t>
  </si>
  <si>
    <t>Time (days)</t>
  </si>
  <si>
    <t>Ease of registering property (DTF)</t>
  </si>
  <si>
    <t>Quality of land administration index (0-30)</t>
  </si>
  <si>
    <t>Cost (% of property value)</t>
  </si>
  <si>
    <t>Procedures (number)</t>
  </si>
  <si>
    <t>Ease of dealing with construction permits (DTF)</t>
  </si>
  <si>
    <t>Building quality control index (0-15)</t>
  </si>
  <si>
    <t>Cost (% of warehouse value)</t>
  </si>
  <si>
    <t>Ease of starting a business (DTF)</t>
  </si>
  <si>
    <t>Paid-in Min. Capital (% of income per capita)</t>
  </si>
  <si>
    <t>Cost - Women (% of income per capita)</t>
  </si>
  <si>
    <t>Time - Women (days)</t>
  </si>
  <si>
    <t>Procedures - Women (number)</t>
  </si>
  <si>
    <t>Cost - Men (% of income per capita)</t>
  </si>
  <si>
    <t>Time - Men (days)</t>
  </si>
  <si>
    <t>Procedures - Men (number)</t>
  </si>
  <si>
    <t>Country</t>
  </si>
  <si>
    <t>City</t>
  </si>
  <si>
    <t>Registering Property</t>
  </si>
  <si>
    <t>Dealing with Construction Permits</t>
  </si>
  <si>
    <t>Starting a Business</t>
  </si>
  <si>
    <t>Abs(Worst Peformance - Frontier)</t>
  </si>
  <si>
    <t>Worst Performance</t>
  </si>
  <si>
    <t>Frontier</t>
  </si>
  <si>
    <t>Lower is better</t>
  </si>
  <si>
    <t>DTF Parameters</t>
  </si>
  <si>
    <t>Ease of dealing with construction permits (rank)</t>
  </si>
  <si>
    <t>Ease of registering property (rank)</t>
  </si>
  <si>
    <t>Location</t>
  </si>
  <si>
    <t>Kazakhstan</t>
  </si>
  <si>
    <t>Almaty city</t>
  </si>
  <si>
    <t>Aktau</t>
  </si>
  <si>
    <t>Aktobe</t>
  </si>
  <si>
    <t>Kyzylorda</t>
  </si>
  <si>
    <t>Pavlodar</t>
  </si>
  <si>
    <t>Atyrau</t>
  </si>
  <si>
    <t>Petropavl</t>
  </si>
  <si>
    <t>Kostanay</t>
  </si>
  <si>
    <t>Kokshetau</t>
  </si>
  <si>
    <t>Nur-Sultan</t>
  </si>
  <si>
    <t>Oral</t>
  </si>
  <si>
    <t>Taldykorgan</t>
  </si>
  <si>
    <t>Karagandy</t>
  </si>
  <si>
    <t>Oskemen</t>
  </si>
  <si>
    <t>Taraz</t>
  </si>
  <si>
    <t>Mangystau</t>
  </si>
  <si>
    <t>North Kazakhstan</t>
  </si>
  <si>
    <t>Akmola</t>
  </si>
  <si>
    <t>West Kazakhstan</t>
  </si>
  <si>
    <t>Almaty region</t>
  </si>
  <si>
    <t>East Kazakhstan</t>
  </si>
  <si>
    <t>Zhambyl</t>
  </si>
  <si>
    <t>Reliability of supply and transparency of tariff Index</t>
  </si>
  <si>
    <t>Cost (% of income per capita)</t>
  </si>
  <si>
    <t>Getting Electricity</t>
  </si>
  <si>
    <t>Ease of getting electricity (DTF)</t>
  </si>
  <si>
    <t>Ease of getting electricity (rank)</t>
  </si>
  <si>
    <t>AFT Average Rounded</t>
  </si>
  <si>
    <t>Ease of starting a business (rank) *</t>
  </si>
  <si>
    <t xml:space="preserve">* For starting a business, in case of a tie, cost as a percentage of income per capita (which is same for men and women) is used as a tie breaker. </t>
  </si>
  <si>
    <t xml:space="preserve">Shymkent </t>
  </si>
  <si>
    <t>Shymkent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</si>
</sst>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"/>
    <numFmt numFmtId="167" formatCode="0.0000"/>
    <numFmt numFmtId="168" formatCode="0.000"/>
    <numFmt numFmtId="169" formatCode="#,##0.0_);\(#,##0.0\)"/>
    <numFmt numFmtId="170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43" fontId="2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4" fontId="2" fillId="2" borderId="0" xfId="1" applyNumberFormat="1" applyFont="1" applyFill="1" applyBorder="1" applyAlignment="1">
      <alignment horizontal="right" vertical="center"/>
    </xf>
    <xf numFmtId="43" fontId="2" fillId="2" borderId="0" xfId="1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Border="1" applyAlignment="1">
      <alignment horizontal="right" vertical="center"/>
    </xf>
    <xf numFmtId="166" fontId="2" fillId="0" borderId="0" xfId="2" applyNumberFormat="1" applyFont="1" applyBorder="1" applyAlignment="1">
      <alignment horizontal="right" vertical="center"/>
    </xf>
    <xf numFmtId="0" fontId="2" fillId="0" borderId="0" xfId="2" applyNumberFormat="1" applyFont="1" applyBorder="1" applyAlignment="1">
      <alignment horizontal="right" vertical="center"/>
    </xf>
    <xf numFmtId="2" fontId="2" fillId="2" borderId="0" xfId="1" applyNumberFormat="1" applyFont="1" applyFill="1" applyBorder="1" applyAlignment="1">
      <alignment horizontal="right" vertical="center"/>
    </xf>
    <xf numFmtId="2" fontId="2" fillId="0" borderId="0" xfId="2" applyNumberFormat="1" applyFont="1" applyBorder="1" applyAlignment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right" vertical="center"/>
    </xf>
    <xf numFmtId="43" fontId="2" fillId="3" borderId="0" xfId="1" applyFont="1" applyFill="1" applyBorder="1" applyAlignment="1">
      <alignment vertical="center"/>
    </xf>
    <xf numFmtId="0" fontId="6" fillId="0" borderId="0" xfId="1" applyNumberFormat="1" applyFont="1" applyBorder="1" applyAlignment="1">
      <alignment horizontal="left" vertical="center"/>
    </xf>
    <xf numFmtId="167" fontId="3" fillId="0" borderId="0" xfId="1" applyNumberFormat="1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</xf>
    <xf numFmtId="168" fontId="3" fillId="0" borderId="0" xfId="0" applyNumberFormat="1" applyFont="1" applyFill="1" applyBorder="1" applyAlignment="1" applyProtection="1">
      <alignment vertical="center"/>
    </xf>
    <xf numFmtId="43" fontId="5" fillId="4" borderId="2" xfId="1" applyFont="1" applyFill="1" applyBorder="1" applyAlignment="1">
      <alignment horizontal="center" vertical="center" wrapText="1"/>
    </xf>
    <xf numFmtId="43" fontId="2" fillId="4" borderId="3" xfId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 applyProtection="1">
      <alignment horizontal="right"/>
      <protection locked="0"/>
    </xf>
    <xf numFmtId="2" fontId="2" fillId="0" borderId="0" xfId="1" applyNumberFormat="1" applyFont="1" applyFill="1" applyBorder="1" applyAlignment="1">
      <alignment horizontal="right" vertical="center"/>
    </xf>
    <xf numFmtId="0" fontId="3" fillId="5" borderId="0" xfId="0" applyFont="1" applyFill="1"/>
    <xf numFmtId="169" fontId="2" fillId="0" borderId="0" xfId="1" applyNumberFormat="1" applyFont="1"/>
    <xf numFmtId="169" fontId="3" fillId="0" borderId="0" xfId="1" applyNumberFormat="1" applyFont="1"/>
    <xf numFmtId="169" fontId="3" fillId="0" borderId="0" xfId="0" applyNumberFormat="1" applyFont="1"/>
    <xf numFmtId="170" fontId="3" fillId="0" borderId="0" xfId="1" applyNumberFormat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5" fillId="4" borderId="1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9DD38D-0A6D-42E6-AB82-86B99D584829}"/>
            </a:ext>
          </a:extLst>
        </xdr:cNvPr>
        <xdr:cNvSpPr/>
      </xdr:nvSpPr>
      <xdr:spPr>
        <a:xfrm>
          <a:off x="0" y="91440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D43"/>
  <sheetViews>
    <sheetView tabSelected="1" zoomScaleNormal="100" workbookViewId="0">
      <pane xSplit="3" ySplit="7" topLeftCell="Q8" activePane="bottomRight" state="frozen"/>
      <selection activeCell="B5" sqref="B5"/>
      <selection pane="topRight" activeCell="H5" sqref="H5"/>
      <selection pane="bottomLeft" activeCell="B13" sqref="B13"/>
      <selection pane="bottomRight" activeCell="T28" sqref="T28"/>
    </sheetView>
  </sheetViews>
  <sheetFormatPr defaultColWidth="11.42578125" defaultRowHeight="14.45" customHeight="1" x14ac:dyDescent="0.25"/>
  <cols>
    <col min="1" max="1" width="8.85546875" style="3" customWidth="1"/>
    <col min="2" max="2" width="10.140625" style="3" customWidth="1"/>
    <col min="3" max="3" width="22.42578125" style="3" customWidth="1"/>
    <col min="4" max="7" width="11.42578125" style="2" customWidth="1"/>
    <col min="8" max="20" width="11.42578125" style="3" customWidth="1"/>
    <col min="21" max="25" width="11.42578125" style="2" customWidth="1"/>
    <col min="26" max="32" width="11.42578125" style="3" customWidth="1"/>
    <col min="33" max="33" width="11.42578125" style="2"/>
    <col min="34" max="37" width="11.42578125" style="2" customWidth="1"/>
    <col min="38" max="44" width="11.42578125" style="3" customWidth="1"/>
    <col min="45" max="45" width="11.42578125" style="2"/>
    <col min="46" max="49" width="11.42578125" style="2" customWidth="1"/>
    <col min="50" max="55" width="11.42578125" style="3" customWidth="1"/>
    <col min="56" max="56" width="11.42578125" style="2"/>
    <col min="57" max="16384" width="11.42578125" style="1"/>
  </cols>
  <sheetData>
    <row r="1" spans="1:56" ht="14.45" customHeight="1" x14ac:dyDescent="0.25">
      <c r="C1" s="3" t="s">
        <v>28</v>
      </c>
      <c r="D1" s="21" t="s">
        <v>27</v>
      </c>
      <c r="F1" s="21" t="s">
        <v>27</v>
      </c>
      <c r="H1" s="21" t="s">
        <v>27</v>
      </c>
      <c r="J1" s="21" t="s">
        <v>27</v>
      </c>
      <c r="L1" s="21" t="s">
        <v>27</v>
      </c>
      <c r="N1" s="21" t="s">
        <v>27</v>
      </c>
      <c r="P1" s="21" t="s">
        <v>27</v>
      </c>
      <c r="V1" s="21" t="s">
        <v>27</v>
      </c>
      <c r="X1" s="21" t="s">
        <v>27</v>
      </c>
      <c r="Z1" s="21" t="s">
        <v>27</v>
      </c>
      <c r="AH1" s="21" t="s">
        <v>27</v>
      </c>
      <c r="AJ1" s="21" t="s">
        <v>27</v>
      </c>
      <c r="AL1" s="21" t="s">
        <v>27</v>
      </c>
      <c r="AT1" s="21" t="s">
        <v>27</v>
      </c>
      <c r="AV1" s="21" t="s">
        <v>27</v>
      </c>
      <c r="AX1" s="21" t="s">
        <v>27</v>
      </c>
      <c r="AY1" s="21" t="s">
        <v>27</v>
      </c>
      <c r="AZ1" s="21"/>
      <c r="BA1" s="21"/>
      <c r="BB1" s="21"/>
    </row>
    <row r="2" spans="1:56" ht="14.45" customHeight="1" x14ac:dyDescent="0.2">
      <c r="C2" s="3" t="s">
        <v>26</v>
      </c>
      <c r="D2" s="19">
        <v>1</v>
      </c>
      <c r="F2" s="19">
        <v>0.5</v>
      </c>
      <c r="H2" s="19">
        <v>0</v>
      </c>
      <c r="J2" s="19">
        <v>1</v>
      </c>
      <c r="L2" s="19">
        <v>0.5</v>
      </c>
      <c r="N2" s="19">
        <v>0</v>
      </c>
      <c r="P2" s="19">
        <v>0</v>
      </c>
      <c r="V2" s="19">
        <v>5</v>
      </c>
      <c r="X2" s="19">
        <v>26</v>
      </c>
      <c r="Z2" s="19">
        <v>0</v>
      </c>
      <c r="AH2" s="19">
        <v>1</v>
      </c>
      <c r="AJ2" s="19">
        <v>1</v>
      </c>
      <c r="AL2" s="19">
        <v>0</v>
      </c>
      <c r="AT2" s="29">
        <v>3</v>
      </c>
      <c r="AU2" s="29"/>
      <c r="AV2" s="29">
        <v>18</v>
      </c>
      <c r="AW2" s="29"/>
      <c r="AX2" s="29">
        <v>0</v>
      </c>
      <c r="AY2" s="29">
        <v>8</v>
      </c>
      <c r="BA2" s="19"/>
      <c r="BB2" s="19"/>
    </row>
    <row r="3" spans="1:56" ht="14.45" customHeight="1" x14ac:dyDescent="0.2">
      <c r="C3" s="3" t="s">
        <v>25</v>
      </c>
      <c r="D3" s="19">
        <v>18</v>
      </c>
      <c r="F3" s="19">
        <v>100</v>
      </c>
      <c r="H3" s="19">
        <v>200</v>
      </c>
      <c r="J3" s="19">
        <v>18</v>
      </c>
      <c r="L3" s="19">
        <v>100</v>
      </c>
      <c r="N3" s="19">
        <v>200</v>
      </c>
      <c r="P3" s="19">
        <v>400</v>
      </c>
      <c r="V3" s="19">
        <v>30</v>
      </c>
      <c r="X3" s="19">
        <v>373</v>
      </c>
      <c r="Z3" s="19">
        <v>20</v>
      </c>
      <c r="AH3" s="19">
        <v>13</v>
      </c>
      <c r="AJ3" s="19">
        <v>210</v>
      </c>
      <c r="AL3" s="20">
        <v>15</v>
      </c>
      <c r="AT3" s="29">
        <v>9</v>
      </c>
      <c r="AU3" s="29"/>
      <c r="AV3" s="29">
        <v>248</v>
      </c>
      <c r="AW3" s="29"/>
      <c r="AX3" s="29">
        <v>8100</v>
      </c>
      <c r="AY3" s="29">
        <v>0</v>
      </c>
      <c r="BA3" s="19"/>
      <c r="BB3" s="19"/>
    </row>
    <row r="4" spans="1:56" ht="14.45" customHeight="1" x14ac:dyDescent="0.25">
      <c r="C4" s="3" t="s">
        <v>24</v>
      </c>
      <c r="D4" s="19">
        <f>D3-D2</f>
        <v>17</v>
      </c>
      <c r="F4" s="19">
        <f>F3-F2</f>
        <v>99.5</v>
      </c>
      <c r="H4" s="19">
        <f>H3-H2</f>
        <v>200</v>
      </c>
      <c r="J4" s="19">
        <f>J3-J2</f>
        <v>17</v>
      </c>
      <c r="L4" s="19">
        <f>L3-L2</f>
        <v>99.5</v>
      </c>
      <c r="N4" s="19">
        <f>N3-N2</f>
        <v>200</v>
      </c>
      <c r="P4" s="19">
        <f>P3-P2</f>
        <v>400</v>
      </c>
      <c r="V4" s="19">
        <f>V3-V2</f>
        <v>25</v>
      </c>
      <c r="X4" s="19">
        <f>X3-X2</f>
        <v>347</v>
      </c>
      <c r="Z4" s="19">
        <f>Z3-Z2</f>
        <v>20</v>
      </c>
      <c r="AH4" s="19">
        <f>AH3-AH2</f>
        <v>12</v>
      </c>
      <c r="AJ4" s="19">
        <f>AJ3-AJ2</f>
        <v>209</v>
      </c>
      <c r="AL4" s="19">
        <f>AL3-AL2</f>
        <v>15</v>
      </c>
      <c r="AT4" s="19">
        <f>AT3-AT2</f>
        <v>6</v>
      </c>
      <c r="AV4" s="19">
        <f>AV3-AV2</f>
        <v>230</v>
      </c>
      <c r="AX4" s="19">
        <f>AX3-AX2</f>
        <v>8100</v>
      </c>
      <c r="AY4" s="19">
        <f>AY3-AY2</f>
        <v>-8</v>
      </c>
      <c r="AZ4" s="19"/>
      <c r="BA4" s="19"/>
      <c r="BB4" s="19"/>
    </row>
    <row r="5" spans="1:56" ht="14.45" customHeight="1" x14ac:dyDescent="0.25">
      <c r="C5" s="18"/>
    </row>
    <row r="6" spans="1:56" ht="27" customHeight="1" x14ac:dyDescent="0.25">
      <c r="A6" s="22"/>
      <c r="B6" s="22"/>
      <c r="C6" s="22"/>
      <c r="D6" s="35" t="s">
        <v>23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 t="s">
        <v>22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 t="s">
        <v>21</v>
      </c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 t="s">
        <v>57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</row>
    <row r="7" spans="1:56" ht="61.9" customHeight="1" x14ac:dyDescent="0.25">
      <c r="A7" s="23" t="s">
        <v>31</v>
      </c>
      <c r="B7" s="23" t="s">
        <v>20</v>
      </c>
      <c r="C7" s="24" t="s">
        <v>19</v>
      </c>
      <c r="D7" s="25" t="s">
        <v>18</v>
      </c>
      <c r="E7" s="25" t="s">
        <v>2</v>
      </c>
      <c r="F7" s="25" t="s">
        <v>17</v>
      </c>
      <c r="G7" s="25" t="s">
        <v>2</v>
      </c>
      <c r="H7" s="25" t="s">
        <v>16</v>
      </c>
      <c r="I7" s="25" t="s">
        <v>2</v>
      </c>
      <c r="J7" s="25" t="s">
        <v>15</v>
      </c>
      <c r="K7" s="25" t="s">
        <v>2</v>
      </c>
      <c r="L7" s="25" t="s">
        <v>14</v>
      </c>
      <c r="M7" s="25" t="s">
        <v>2</v>
      </c>
      <c r="N7" s="25" t="s">
        <v>13</v>
      </c>
      <c r="O7" s="25" t="s">
        <v>2</v>
      </c>
      <c r="P7" s="25" t="s">
        <v>12</v>
      </c>
      <c r="Q7" s="25" t="s">
        <v>2</v>
      </c>
      <c r="R7" s="25" t="s">
        <v>1</v>
      </c>
      <c r="S7" s="25" t="s">
        <v>0</v>
      </c>
      <c r="T7" s="25" t="s">
        <v>11</v>
      </c>
      <c r="U7" s="25" t="s">
        <v>61</v>
      </c>
      <c r="V7" s="25" t="s">
        <v>7</v>
      </c>
      <c r="W7" s="25" t="s">
        <v>2</v>
      </c>
      <c r="X7" s="25" t="s">
        <v>3</v>
      </c>
      <c r="Y7" s="25" t="s">
        <v>2</v>
      </c>
      <c r="Z7" s="25" t="s">
        <v>10</v>
      </c>
      <c r="AA7" s="25" t="s">
        <v>2</v>
      </c>
      <c r="AB7" s="25" t="s">
        <v>9</v>
      </c>
      <c r="AC7" s="25" t="s">
        <v>2</v>
      </c>
      <c r="AD7" s="25" t="s">
        <v>1</v>
      </c>
      <c r="AE7" s="25" t="s">
        <v>0</v>
      </c>
      <c r="AF7" s="25" t="s">
        <v>8</v>
      </c>
      <c r="AG7" s="25" t="s">
        <v>29</v>
      </c>
      <c r="AH7" s="25" t="s">
        <v>7</v>
      </c>
      <c r="AI7" s="25" t="s">
        <v>2</v>
      </c>
      <c r="AJ7" s="25" t="s">
        <v>3</v>
      </c>
      <c r="AK7" s="25" t="s">
        <v>2</v>
      </c>
      <c r="AL7" s="25" t="s">
        <v>6</v>
      </c>
      <c r="AM7" s="25" t="s">
        <v>2</v>
      </c>
      <c r="AN7" s="25" t="s">
        <v>5</v>
      </c>
      <c r="AO7" s="25" t="s">
        <v>2</v>
      </c>
      <c r="AP7" s="25" t="s">
        <v>1</v>
      </c>
      <c r="AQ7" s="25" t="s">
        <v>0</v>
      </c>
      <c r="AR7" s="25" t="s">
        <v>4</v>
      </c>
      <c r="AS7" s="25" t="s">
        <v>30</v>
      </c>
      <c r="AT7" s="25" t="s">
        <v>7</v>
      </c>
      <c r="AU7" s="25" t="s">
        <v>2</v>
      </c>
      <c r="AV7" s="25" t="s">
        <v>3</v>
      </c>
      <c r="AW7" s="25" t="s">
        <v>2</v>
      </c>
      <c r="AX7" s="25" t="s">
        <v>56</v>
      </c>
      <c r="AY7" s="25" t="s">
        <v>2</v>
      </c>
      <c r="AZ7" s="25" t="s">
        <v>55</v>
      </c>
      <c r="BA7" s="25" t="s">
        <v>2</v>
      </c>
      <c r="BB7" s="25" t="s">
        <v>60</v>
      </c>
      <c r="BC7" s="25" t="s">
        <v>58</v>
      </c>
      <c r="BD7" s="25" t="s">
        <v>59</v>
      </c>
    </row>
    <row r="8" spans="1:56" ht="14.45" customHeight="1" x14ac:dyDescent="0.2">
      <c r="A8" s="17" t="s">
        <v>33</v>
      </c>
      <c r="B8" s="17" t="s">
        <v>33</v>
      </c>
      <c r="C8" s="17" t="s">
        <v>32</v>
      </c>
      <c r="D8" s="10">
        <v>4</v>
      </c>
      <c r="E8" s="8">
        <f t="shared" ref="E8:E23" si="0">(IF(D8=-1,0,(IF(D8&gt;D$3,0,IF(D8&lt;D$2,1,((D$3-D8)/D$4))))))*100</f>
        <v>82.35294117647058</v>
      </c>
      <c r="F8" s="10">
        <v>5</v>
      </c>
      <c r="G8" s="8">
        <f t="shared" ref="G8:G23" si="1">(IF(F8=-1,0,(IF(F8&gt;F$3,0,IF(F8&lt;F$2,1,((F$3-F8)/F$4))))))*100</f>
        <v>95.477386934673376</v>
      </c>
      <c r="H8" s="9">
        <v>0.24239822784078668</v>
      </c>
      <c r="I8" s="8">
        <f t="shared" ref="I8:I23" si="2">(IF(H8=-1,0,(IF(H8&gt;H$3,0,IF(H8&lt;H$2,1,((H$3-H8)/H$4))))))*100</f>
        <v>99.878800886079603</v>
      </c>
      <c r="J8" s="10">
        <v>4</v>
      </c>
      <c r="K8" s="8">
        <f t="shared" ref="K8:K23" si="3">(IF(J8=-1,0,(IF(J8&gt;J$3,0,IF(J8&lt;J$2,1,((J$3-J8)/J$4))))))*100</f>
        <v>82.35294117647058</v>
      </c>
      <c r="L8" s="10">
        <f t="shared" ref="L8:L23" si="4">F8</f>
        <v>5</v>
      </c>
      <c r="M8" s="8">
        <f t="shared" ref="M8:M23" si="5">(IF(L8=-1,0,(IF(L8&gt;L$3,0,IF(L8&lt;L$2,1,((L$3-L8)/L$4))))))*100</f>
        <v>95.477386934673376</v>
      </c>
      <c r="N8" s="12">
        <f t="shared" ref="N8:N23" si="6">H8</f>
        <v>0.24239822784078668</v>
      </c>
      <c r="O8" s="8">
        <f t="shared" ref="O8:O23" si="7">(IF(N8=-1,0,(IF(N8&gt;N$3,0,IF(N8&lt;N$2,1,((N$3-N8)/N$4))))))*100</f>
        <v>99.878800886079603</v>
      </c>
      <c r="P8" s="9">
        <v>0</v>
      </c>
      <c r="Q8" s="8">
        <f t="shared" ref="Q8:Q23" si="8">(IF(P8=-1,0,(IF(P8&gt;P$3,0,IF(P8&lt;P$2,1,((P$3-P8)/P$4))))))*100</f>
        <v>100</v>
      </c>
      <c r="R8" s="8">
        <f t="shared" ref="R8:R23" si="9">ROUND(25%*Q8+12.5%*E8+12.5%*G8+12.5%*I8+12.5%*K8+12.5%*M8+12.5%*O8,5)</f>
        <v>94.427279999999996</v>
      </c>
      <c r="S8" s="6">
        <f t="shared" ref="S8:S23" si="10">ROUND(R8,2)</f>
        <v>94.43</v>
      </c>
      <c r="T8" s="11">
        <f t="shared" ref="T8:T21" si="11">+ROUND(R8,2)</f>
        <v>94.43</v>
      </c>
      <c r="U8" s="26">
        <v>9</v>
      </c>
      <c r="V8" s="16">
        <v>17</v>
      </c>
      <c r="W8" s="8">
        <f t="shared" ref="W8:W23" si="12">(IF(V8=-1,0,(IF(V8&gt;V$3,0,IF(V8&lt;V$2,1,((V$3-V8)/V$4))))))*100</f>
        <v>52</v>
      </c>
      <c r="X8" s="16">
        <v>102.5</v>
      </c>
      <c r="Y8" s="8">
        <f t="shared" ref="Y8:Y23" si="13">(IF(X8=-1,0,(IF(X8&gt;X$3,0,IF(X8&lt;X$2,1,((X$3-X8)/X$4))))))*100</f>
        <v>77.953890489913547</v>
      </c>
      <c r="Z8" s="14">
        <v>2.1491379026632575</v>
      </c>
      <c r="AA8" s="8">
        <f t="shared" ref="AA8:AA23" si="14">(IF(Z8=-1,0,(IF(Z8&gt;Z$3,0,IF(Z8&lt;Z$2,1,((Z$3-Z8)/Z$4))))))*100</f>
        <v>89.254310486683721</v>
      </c>
      <c r="AB8" s="10">
        <v>13</v>
      </c>
      <c r="AC8" s="8">
        <f t="shared" ref="AC8:AC23" si="15">IF(AB8="No Practice", 0, AB8/15*100)</f>
        <v>86.666666666666671</v>
      </c>
      <c r="AD8" s="8">
        <f t="shared" ref="AD8:AD23" si="16">ROUND(AVERAGE(W8,Y8,AA8,AC8),5)</f>
        <v>76.468720000000005</v>
      </c>
      <c r="AE8" s="10">
        <f t="shared" ref="AE8:AE23" si="17">+ROUND(AD8,2)</f>
        <v>76.47</v>
      </c>
      <c r="AF8" s="5">
        <f t="shared" ref="AF8:AF23" si="18">ROUND(AD8,2)</f>
        <v>76.47</v>
      </c>
      <c r="AG8" s="4">
        <f t="shared" ref="AG8:AG23" si="19">RANK(AE8,AE$8:AE$23)</f>
        <v>1</v>
      </c>
      <c r="AH8" s="27">
        <v>4</v>
      </c>
      <c r="AI8" s="8">
        <f t="shared" ref="AI8:AI23" si="20">(IF(AH8=-1,0,(IF(AH8&gt;AH$3,0,IF(AH8&lt;AH$2,1,((AH$3-AH8)/AH$4))))))*100</f>
        <v>75</v>
      </c>
      <c r="AJ8" s="15">
        <v>4.5</v>
      </c>
      <c r="AK8" s="8">
        <f t="shared" ref="AK8:AK23" si="21">(IF(AJ8=-1,0,(IF(AJ8&gt;AJ$3,0,IF(AJ8&lt;AJ$2,1,((AJ$3-AJ8)/AJ$4))))))*100</f>
        <v>98.325358851674636</v>
      </c>
      <c r="AL8" s="28">
        <v>3.448779431337335E-2</v>
      </c>
      <c r="AM8" s="8">
        <f t="shared" ref="AM8:AM23" si="22">(IF(AL8=-1,0,(IF(AL8&gt;AL$3,0,IF(AL8&lt;AL$2,1,((AL$3-AL8)/AL$4))))))*100</f>
        <v>99.770081371244174</v>
      </c>
      <c r="AN8" s="10">
        <v>17</v>
      </c>
      <c r="AO8" s="8">
        <f t="shared" ref="AO8:AO23" si="23">+IF(AN8="No Practice",0,AN8/30)*100</f>
        <v>56.666666666666664</v>
      </c>
      <c r="AP8" s="13">
        <f t="shared" ref="AP8:AP23" si="24">ROUND(AVERAGE(AI8,AK8,AM8,AO8),5)</f>
        <v>82.440529999999995</v>
      </c>
      <c r="AQ8" s="12">
        <f t="shared" ref="AQ8:AQ23" si="25">+ROUND(AP8,2)</f>
        <v>82.44</v>
      </c>
      <c r="AR8" s="11">
        <f t="shared" ref="AR8:AR21" si="26">+ROUND(AP8,2)</f>
        <v>82.44</v>
      </c>
      <c r="AS8" s="4">
        <f t="shared" ref="AS8:AS23" si="27">RANK(AQ8,AQ$8:AQ$23)</f>
        <v>1</v>
      </c>
      <c r="AT8" s="10">
        <v>6</v>
      </c>
      <c r="AU8" s="8">
        <f>100*(AT$3-AT8)/(AT$4)</f>
        <v>50</v>
      </c>
      <c r="AV8" s="10">
        <v>71</v>
      </c>
      <c r="AW8" s="8">
        <f t="shared" ref="AW8:AW23" si="28">(IF(AV8=-1,0,(IF(AV8&gt;AV$3,0,IF(AV8&lt;AV$2,1,((AV$3-AV8)/AV$4))))))*100</f>
        <v>76.956521739130437</v>
      </c>
      <c r="AX8" s="30">
        <v>39.291970803224295</v>
      </c>
      <c r="AY8" s="8">
        <f t="shared" ref="AY8:AY23" si="29">(IF(AX8=-1,0,(IF(AX8&gt;AX$3,0,IF(AX8&lt;AX$2,1,((AX$3-AX8)/AX$4))))))*100</f>
        <v>99.514913940700936</v>
      </c>
      <c r="AZ8" s="7">
        <v>8</v>
      </c>
      <c r="BA8" s="6">
        <f>100*(AY$3-AZ8)/(AY$4)</f>
        <v>100</v>
      </c>
      <c r="BB8" s="6">
        <f>ROUND(AVERAGE(AU8,AW8,AY8,BA8),5)</f>
        <v>81.617859999999993</v>
      </c>
      <c r="BC8" s="5">
        <f>+BB8</f>
        <v>81.617859999999993</v>
      </c>
      <c r="BD8" s="4">
        <f>RANK(BC8,BC$8:BC$23)</f>
        <v>1</v>
      </c>
    </row>
    <row r="9" spans="1:56" ht="14.45" customHeight="1" x14ac:dyDescent="0.2">
      <c r="A9" s="17" t="s">
        <v>48</v>
      </c>
      <c r="B9" s="17" t="s">
        <v>34</v>
      </c>
      <c r="C9" s="17" t="s">
        <v>32</v>
      </c>
      <c r="D9" s="10">
        <v>4</v>
      </c>
      <c r="E9" s="8">
        <f t="shared" si="0"/>
        <v>82.35294117647058</v>
      </c>
      <c r="F9" s="10">
        <v>5</v>
      </c>
      <c r="G9" s="8">
        <f t="shared" si="1"/>
        <v>95.477386934673376</v>
      </c>
      <c r="H9" s="9">
        <v>0.2814947162022039</v>
      </c>
      <c r="I9" s="8">
        <f t="shared" si="2"/>
        <v>99.859252641898891</v>
      </c>
      <c r="J9" s="10">
        <v>4</v>
      </c>
      <c r="K9" s="8">
        <f t="shared" si="3"/>
        <v>82.35294117647058</v>
      </c>
      <c r="L9" s="10">
        <f t="shared" si="4"/>
        <v>5</v>
      </c>
      <c r="M9" s="8">
        <f t="shared" si="5"/>
        <v>95.477386934673376</v>
      </c>
      <c r="N9" s="12">
        <f t="shared" si="6"/>
        <v>0.2814947162022039</v>
      </c>
      <c r="O9" s="8">
        <f t="shared" si="7"/>
        <v>99.859252641898891</v>
      </c>
      <c r="P9" s="9">
        <v>0</v>
      </c>
      <c r="Q9" s="8">
        <f t="shared" si="8"/>
        <v>100</v>
      </c>
      <c r="R9" s="8">
        <f t="shared" si="9"/>
        <v>94.422399999999996</v>
      </c>
      <c r="S9" s="6">
        <f t="shared" si="10"/>
        <v>94.42</v>
      </c>
      <c r="T9" s="11">
        <f t="shared" si="11"/>
        <v>94.42</v>
      </c>
      <c r="U9" s="26">
        <f>RANK(S9,S$8:S$23)</f>
        <v>11</v>
      </c>
      <c r="V9" s="16">
        <v>18</v>
      </c>
      <c r="W9" s="8">
        <f t="shared" si="12"/>
        <v>48</v>
      </c>
      <c r="X9" s="16">
        <v>99.5</v>
      </c>
      <c r="Y9" s="8">
        <f t="shared" si="13"/>
        <v>78.818443804034573</v>
      </c>
      <c r="Z9" s="14">
        <v>1.8712763562406742</v>
      </c>
      <c r="AA9" s="8">
        <f t="shared" si="14"/>
        <v>90.643618218796632</v>
      </c>
      <c r="AB9" s="10">
        <v>13</v>
      </c>
      <c r="AC9" s="8">
        <f t="shared" si="15"/>
        <v>86.666666666666671</v>
      </c>
      <c r="AD9" s="8">
        <f t="shared" si="16"/>
        <v>76.032179999999997</v>
      </c>
      <c r="AE9" s="10">
        <f t="shared" si="17"/>
        <v>76.03</v>
      </c>
      <c r="AF9" s="5">
        <f t="shared" si="18"/>
        <v>76.03</v>
      </c>
      <c r="AG9" s="4">
        <f t="shared" si="19"/>
        <v>4</v>
      </c>
      <c r="AH9" s="27">
        <v>4</v>
      </c>
      <c r="AI9" s="8">
        <f t="shared" si="20"/>
        <v>75</v>
      </c>
      <c r="AJ9" s="15">
        <v>5.5</v>
      </c>
      <c r="AK9" s="8">
        <f t="shared" si="21"/>
        <v>97.84688995215312</v>
      </c>
      <c r="AL9" s="28">
        <v>3.448779431337335E-2</v>
      </c>
      <c r="AM9" s="8">
        <f t="shared" si="22"/>
        <v>99.770081371244174</v>
      </c>
      <c r="AN9" s="10">
        <v>15</v>
      </c>
      <c r="AO9" s="8">
        <f t="shared" si="23"/>
        <v>50</v>
      </c>
      <c r="AP9" s="13">
        <f t="shared" si="24"/>
        <v>80.654240000000001</v>
      </c>
      <c r="AQ9" s="12">
        <f t="shared" si="25"/>
        <v>80.650000000000006</v>
      </c>
      <c r="AR9" s="11">
        <f t="shared" si="26"/>
        <v>80.650000000000006</v>
      </c>
      <c r="AS9" s="4">
        <f t="shared" si="27"/>
        <v>14</v>
      </c>
      <c r="AT9" s="10">
        <v>6</v>
      </c>
      <c r="AU9" s="8">
        <f t="shared" ref="AU9:AU23" si="30">100*(AT$3-AT9)/(AT$4)</f>
        <v>50</v>
      </c>
      <c r="AV9" s="10">
        <v>76</v>
      </c>
      <c r="AW9" s="8">
        <f t="shared" si="28"/>
        <v>74.782608695652172</v>
      </c>
      <c r="AX9" s="30">
        <v>46.915786033700648</v>
      </c>
      <c r="AY9" s="8">
        <f t="shared" si="29"/>
        <v>99.420792765016046</v>
      </c>
      <c r="AZ9" s="7">
        <v>8</v>
      </c>
      <c r="BA9" s="6">
        <f t="shared" ref="BA9:BA23" si="31">100*(AY$3-AZ9)/(AY$4)</f>
        <v>100</v>
      </c>
      <c r="BB9" s="6">
        <f t="shared" ref="BB9:BB23" si="32">ROUND(AVERAGE(AU9,AW9,AY9,BA9),5)</f>
        <v>81.050849999999997</v>
      </c>
      <c r="BC9" s="5">
        <f t="shared" ref="BC9:BC23" si="33">+BB9</f>
        <v>81.050849999999997</v>
      </c>
      <c r="BD9" s="4">
        <f t="shared" ref="BD9:BD23" si="34">RANK(BC9,BC$8:BC$23)</f>
        <v>2</v>
      </c>
    </row>
    <row r="10" spans="1:56" ht="14.45" customHeight="1" x14ac:dyDescent="0.2">
      <c r="A10" s="17" t="s">
        <v>35</v>
      </c>
      <c r="B10" s="17" t="s">
        <v>35</v>
      </c>
      <c r="C10" s="17" t="s">
        <v>32</v>
      </c>
      <c r="D10" s="10">
        <v>4</v>
      </c>
      <c r="E10" s="8">
        <f t="shared" si="0"/>
        <v>82.35294117647058</v>
      </c>
      <c r="F10" s="10">
        <v>5</v>
      </c>
      <c r="G10" s="8">
        <f t="shared" si="1"/>
        <v>95.477386934673376</v>
      </c>
      <c r="H10" s="9">
        <v>0.17593419762637744</v>
      </c>
      <c r="I10" s="8">
        <f t="shared" si="2"/>
        <v>99.912032901186805</v>
      </c>
      <c r="J10" s="10">
        <v>4</v>
      </c>
      <c r="K10" s="8">
        <f t="shared" si="3"/>
        <v>82.35294117647058</v>
      </c>
      <c r="L10" s="10">
        <f t="shared" si="4"/>
        <v>5</v>
      </c>
      <c r="M10" s="8">
        <f t="shared" si="5"/>
        <v>95.477386934673376</v>
      </c>
      <c r="N10" s="12">
        <f t="shared" si="6"/>
        <v>0.17593419762637744</v>
      </c>
      <c r="O10" s="8">
        <f t="shared" si="7"/>
        <v>99.912032901186805</v>
      </c>
      <c r="P10" s="9">
        <v>0</v>
      </c>
      <c r="Q10" s="8">
        <f t="shared" si="8"/>
        <v>100</v>
      </c>
      <c r="R10" s="8">
        <f t="shared" si="9"/>
        <v>94.435590000000005</v>
      </c>
      <c r="S10" s="6">
        <f t="shared" si="10"/>
        <v>94.44</v>
      </c>
      <c r="T10" s="11">
        <f t="shared" si="11"/>
        <v>94.44</v>
      </c>
      <c r="U10" s="26">
        <f>RANK(S10,S$8:S$23)</f>
        <v>2</v>
      </c>
      <c r="V10" s="16">
        <v>18</v>
      </c>
      <c r="W10" s="8">
        <f t="shared" si="12"/>
        <v>48</v>
      </c>
      <c r="X10" s="16">
        <v>118.5</v>
      </c>
      <c r="Y10" s="8">
        <f t="shared" si="13"/>
        <v>73.342939481268004</v>
      </c>
      <c r="Z10" s="14">
        <v>1.9328088478985934</v>
      </c>
      <c r="AA10" s="8">
        <f t="shared" si="14"/>
        <v>90.335955760507034</v>
      </c>
      <c r="AB10" s="10">
        <v>13</v>
      </c>
      <c r="AC10" s="8">
        <f t="shared" si="15"/>
        <v>86.666666666666671</v>
      </c>
      <c r="AD10" s="8">
        <f t="shared" si="16"/>
        <v>74.586389999999994</v>
      </c>
      <c r="AE10" s="10">
        <f t="shared" si="17"/>
        <v>74.59</v>
      </c>
      <c r="AF10" s="5">
        <f t="shared" si="18"/>
        <v>74.59</v>
      </c>
      <c r="AG10" s="4">
        <f t="shared" si="19"/>
        <v>9</v>
      </c>
      <c r="AH10" s="27">
        <v>4</v>
      </c>
      <c r="AI10" s="8">
        <f t="shared" si="20"/>
        <v>75</v>
      </c>
      <c r="AJ10" s="15">
        <v>4.5</v>
      </c>
      <c r="AK10" s="8">
        <f t="shared" si="21"/>
        <v>98.325358851674636</v>
      </c>
      <c r="AL10" s="28">
        <v>3.448779431337335E-2</v>
      </c>
      <c r="AM10" s="8">
        <f t="shared" si="22"/>
        <v>99.770081371244174</v>
      </c>
      <c r="AN10" s="10">
        <v>15</v>
      </c>
      <c r="AO10" s="8">
        <f t="shared" si="23"/>
        <v>50</v>
      </c>
      <c r="AP10" s="13">
        <f t="shared" si="24"/>
        <v>80.773859999999999</v>
      </c>
      <c r="AQ10" s="12">
        <f t="shared" si="25"/>
        <v>80.77</v>
      </c>
      <c r="AR10" s="11">
        <f t="shared" si="26"/>
        <v>80.77</v>
      </c>
      <c r="AS10" s="4">
        <f t="shared" si="27"/>
        <v>6</v>
      </c>
      <c r="AT10" s="10">
        <v>6</v>
      </c>
      <c r="AU10" s="8">
        <f t="shared" si="30"/>
        <v>50</v>
      </c>
      <c r="AV10" s="10">
        <v>57</v>
      </c>
      <c r="AW10" s="8">
        <f t="shared" si="28"/>
        <v>83.043478260869563</v>
      </c>
      <c r="AX10" s="30">
        <v>40.073900570452636</v>
      </c>
      <c r="AY10" s="8">
        <f t="shared" si="29"/>
        <v>99.505260486784536</v>
      </c>
      <c r="AZ10" s="7">
        <v>6</v>
      </c>
      <c r="BA10" s="6">
        <f t="shared" si="31"/>
        <v>75</v>
      </c>
      <c r="BB10" s="6">
        <f t="shared" si="32"/>
        <v>76.887180000000001</v>
      </c>
      <c r="BC10" s="5">
        <f t="shared" si="33"/>
        <v>76.887180000000001</v>
      </c>
      <c r="BD10" s="4">
        <f t="shared" si="34"/>
        <v>3</v>
      </c>
    </row>
    <row r="11" spans="1:56" ht="14.45" customHeight="1" x14ac:dyDescent="0.2">
      <c r="A11" s="17" t="s">
        <v>36</v>
      </c>
      <c r="B11" s="17" t="s">
        <v>36</v>
      </c>
      <c r="C11" s="17" t="s">
        <v>32</v>
      </c>
      <c r="D11" s="10">
        <v>4</v>
      </c>
      <c r="E11" s="8">
        <f t="shared" si="0"/>
        <v>82.35294117647058</v>
      </c>
      <c r="F11" s="10">
        <v>5</v>
      </c>
      <c r="G11" s="8">
        <f t="shared" si="1"/>
        <v>95.477386934673376</v>
      </c>
      <c r="H11" s="9">
        <v>0.23457893016850326</v>
      </c>
      <c r="I11" s="8">
        <f t="shared" si="2"/>
        <v>99.882710534915745</v>
      </c>
      <c r="J11" s="10">
        <v>4</v>
      </c>
      <c r="K11" s="8">
        <f t="shared" si="3"/>
        <v>82.35294117647058</v>
      </c>
      <c r="L11" s="10">
        <f t="shared" si="4"/>
        <v>5</v>
      </c>
      <c r="M11" s="8">
        <f t="shared" si="5"/>
        <v>95.477386934673376</v>
      </c>
      <c r="N11" s="12">
        <f t="shared" si="6"/>
        <v>0.23457893016850326</v>
      </c>
      <c r="O11" s="8">
        <f t="shared" si="7"/>
        <v>99.882710534915745</v>
      </c>
      <c r="P11" s="9">
        <v>0</v>
      </c>
      <c r="Q11" s="8">
        <f t="shared" si="8"/>
        <v>100</v>
      </c>
      <c r="R11" s="8">
        <f t="shared" si="9"/>
        <v>94.428259999999995</v>
      </c>
      <c r="S11" s="6">
        <f t="shared" si="10"/>
        <v>94.43</v>
      </c>
      <c r="T11" s="11">
        <f t="shared" si="11"/>
        <v>94.43</v>
      </c>
      <c r="U11" s="26">
        <v>8</v>
      </c>
      <c r="V11" s="16">
        <v>18</v>
      </c>
      <c r="W11" s="8">
        <f t="shared" si="12"/>
        <v>48</v>
      </c>
      <c r="X11" s="16">
        <v>96.5</v>
      </c>
      <c r="Y11" s="8">
        <f t="shared" si="13"/>
        <v>79.682997118155612</v>
      </c>
      <c r="Z11" s="14">
        <v>1.880946481671987</v>
      </c>
      <c r="AA11" s="8">
        <f t="shared" si="14"/>
        <v>90.595267591640066</v>
      </c>
      <c r="AB11" s="10">
        <v>13</v>
      </c>
      <c r="AC11" s="8">
        <f t="shared" si="15"/>
        <v>86.666666666666671</v>
      </c>
      <c r="AD11" s="8">
        <f t="shared" si="16"/>
        <v>76.236230000000006</v>
      </c>
      <c r="AE11" s="10">
        <f t="shared" si="17"/>
        <v>76.239999999999995</v>
      </c>
      <c r="AF11" s="5">
        <f t="shared" si="18"/>
        <v>76.239999999999995</v>
      </c>
      <c r="AG11" s="4">
        <f t="shared" si="19"/>
        <v>2</v>
      </c>
      <c r="AH11" s="27">
        <v>4</v>
      </c>
      <c r="AI11" s="8">
        <f t="shared" si="20"/>
        <v>75</v>
      </c>
      <c r="AJ11" s="15">
        <v>4.5</v>
      </c>
      <c r="AK11" s="8">
        <f t="shared" si="21"/>
        <v>98.325358851674636</v>
      </c>
      <c r="AL11" s="28">
        <v>3.448779431337335E-2</v>
      </c>
      <c r="AM11" s="8">
        <f t="shared" si="22"/>
        <v>99.770081371244174</v>
      </c>
      <c r="AN11" s="10">
        <v>15</v>
      </c>
      <c r="AO11" s="8">
        <f t="shared" si="23"/>
        <v>50</v>
      </c>
      <c r="AP11" s="13">
        <f t="shared" si="24"/>
        <v>80.773859999999999</v>
      </c>
      <c r="AQ11" s="12">
        <f t="shared" si="25"/>
        <v>80.77</v>
      </c>
      <c r="AR11" s="11">
        <f t="shared" si="26"/>
        <v>80.77</v>
      </c>
      <c r="AS11" s="4">
        <f t="shared" si="27"/>
        <v>6</v>
      </c>
      <c r="AT11" s="10">
        <v>6</v>
      </c>
      <c r="AU11" s="8">
        <f t="shared" si="30"/>
        <v>50</v>
      </c>
      <c r="AV11" s="10">
        <v>78</v>
      </c>
      <c r="AW11" s="8">
        <f t="shared" si="28"/>
        <v>73.91304347826086</v>
      </c>
      <c r="AX11" s="31">
        <v>27.856247957509762</v>
      </c>
      <c r="AY11" s="8">
        <f t="shared" si="29"/>
        <v>99.656095704228278</v>
      </c>
      <c r="AZ11" s="7">
        <v>6</v>
      </c>
      <c r="BA11" s="6">
        <f t="shared" si="31"/>
        <v>75</v>
      </c>
      <c r="BB11" s="6">
        <f t="shared" si="32"/>
        <v>74.64228</v>
      </c>
      <c r="BC11" s="5">
        <f t="shared" si="33"/>
        <v>74.64228</v>
      </c>
      <c r="BD11" s="4">
        <f t="shared" si="34"/>
        <v>6</v>
      </c>
    </row>
    <row r="12" spans="1:56" ht="14.45" customHeight="1" x14ac:dyDescent="0.2">
      <c r="A12" s="17" t="s">
        <v>37</v>
      </c>
      <c r="B12" s="17" t="s">
        <v>37</v>
      </c>
      <c r="C12" s="17" t="s">
        <v>32</v>
      </c>
      <c r="D12" s="10">
        <v>4</v>
      </c>
      <c r="E12" s="8">
        <f t="shared" si="0"/>
        <v>82.35294117647058</v>
      </c>
      <c r="F12" s="10">
        <v>5</v>
      </c>
      <c r="G12" s="8">
        <f t="shared" si="1"/>
        <v>95.477386934673376</v>
      </c>
      <c r="H12" s="9">
        <v>0.17593419762637744</v>
      </c>
      <c r="I12" s="8">
        <f t="shared" si="2"/>
        <v>99.912032901186805</v>
      </c>
      <c r="J12" s="10">
        <v>4</v>
      </c>
      <c r="K12" s="8">
        <f t="shared" si="3"/>
        <v>82.35294117647058</v>
      </c>
      <c r="L12" s="10">
        <f t="shared" si="4"/>
        <v>5</v>
      </c>
      <c r="M12" s="8">
        <f t="shared" si="5"/>
        <v>95.477386934673376</v>
      </c>
      <c r="N12" s="12">
        <f t="shared" si="6"/>
        <v>0.17593419762637744</v>
      </c>
      <c r="O12" s="8">
        <f t="shared" si="7"/>
        <v>99.912032901186805</v>
      </c>
      <c r="P12" s="9">
        <v>0</v>
      </c>
      <c r="Q12" s="8">
        <f t="shared" si="8"/>
        <v>100</v>
      </c>
      <c r="R12" s="8">
        <f t="shared" si="9"/>
        <v>94.435590000000005</v>
      </c>
      <c r="S12" s="6">
        <f t="shared" si="10"/>
        <v>94.44</v>
      </c>
      <c r="T12" s="11">
        <f t="shared" si="11"/>
        <v>94.44</v>
      </c>
      <c r="U12" s="26">
        <f>RANK(S12,S$8:S$23)</f>
        <v>2</v>
      </c>
      <c r="V12" s="16">
        <v>18</v>
      </c>
      <c r="W12" s="8">
        <f t="shared" si="12"/>
        <v>48</v>
      </c>
      <c r="X12" s="16">
        <v>120.5</v>
      </c>
      <c r="Y12" s="8">
        <f t="shared" si="13"/>
        <v>72.766570605187326</v>
      </c>
      <c r="Z12" s="14">
        <v>2.1110292730446867</v>
      </c>
      <c r="AA12" s="8">
        <f t="shared" si="14"/>
        <v>89.444853634776564</v>
      </c>
      <c r="AB12" s="10">
        <v>13</v>
      </c>
      <c r="AC12" s="8">
        <f t="shared" si="15"/>
        <v>86.666666666666671</v>
      </c>
      <c r="AD12" s="8">
        <f t="shared" si="16"/>
        <v>74.219520000000003</v>
      </c>
      <c r="AE12" s="10">
        <f t="shared" si="17"/>
        <v>74.22</v>
      </c>
      <c r="AF12" s="5">
        <f t="shared" si="18"/>
        <v>74.22</v>
      </c>
      <c r="AG12" s="4">
        <f t="shared" si="19"/>
        <v>11</v>
      </c>
      <c r="AH12" s="27">
        <v>4</v>
      </c>
      <c r="AI12" s="8">
        <f t="shared" si="20"/>
        <v>75</v>
      </c>
      <c r="AJ12" s="15">
        <v>4.5</v>
      </c>
      <c r="AK12" s="8">
        <f t="shared" si="21"/>
        <v>98.325358851674636</v>
      </c>
      <c r="AL12" s="28">
        <v>3.448779431337335E-2</v>
      </c>
      <c r="AM12" s="8">
        <f t="shared" si="22"/>
        <v>99.770081371244174</v>
      </c>
      <c r="AN12" s="10">
        <v>17</v>
      </c>
      <c r="AO12" s="8">
        <f t="shared" si="23"/>
        <v>56.666666666666664</v>
      </c>
      <c r="AP12" s="13">
        <f t="shared" si="24"/>
        <v>82.440529999999995</v>
      </c>
      <c r="AQ12" s="12">
        <f t="shared" si="25"/>
        <v>82.44</v>
      </c>
      <c r="AR12" s="11">
        <f t="shared" si="26"/>
        <v>82.44</v>
      </c>
      <c r="AS12" s="4">
        <f t="shared" si="27"/>
        <v>1</v>
      </c>
      <c r="AT12" s="10">
        <v>7</v>
      </c>
      <c r="AU12" s="8">
        <f t="shared" si="30"/>
        <v>33.333333333333336</v>
      </c>
      <c r="AV12" s="10">
        <v>70</v>
      </c>
      <c r="AW12" s="8">
        <f t="shared" si="28"/>
        <v>77.391304347826079</v>
      </c>
      <c r="AX12" s="32">
        <v>67.05047753983051</v>
      </c>
      <c r="AY12" s="8">
        <f t="shared" si="29"/>
        <v>99.17221632666876</v>
      </c>
      <c r="AZ12" s="7">
        <v>7</v>
      </c>
      <c r="BA12" s="6">
        <f t="shared" si="31"/>
        <v>87.5</v>
      </c>
      <c r="BB12" s="6">
        <f t="shared" si="32"/>
        <v>74.349209999999999</v>
      </c>
      <c r="BC12" s="5">
        <f t="shared" si="33"/>
        <v>74.349209999999999</v>
      </c>
      <c r="BD12" s="4">
        <f t="shared" si="34"/>
        <v>7</v>
      </c>
    </row>
    <row r="13" spans="1:56" ht="14.45" customHeight="1" x14ac:dyDescent="0.2">
      <c r="A13" s="17" t="s">
        <v>38</v>
      </c>
      <c r="B13" s="17" t="s">
        <v>38</v>
      </c>
      <c r="C13" s="17" t="s">
        <v>32</v>
      </c>
      <c r="D13" s="10">
        <v>4</v>
      </c>
      <c r="E13" s="8">
        <f t="shared" si="0"/>
        <v>82.35294117647058</v>
      </c>
      <c r="F13" s="10">
        <v>5</v>
      </c>
      <c r="G13" s="8">
        <f t="shared" si="1"/>
        <v>95.477386934673376</v>
      </c>
      <c r="H13" s="9">
        <v>0.24435305225885756</v>
      </c>
      <c r="I13" s="8">
        <f t="shared" si="2"/>
        <v>99.877823473870578</v>
      </c>
      <c r="J13" s="10">
        <v>4</v>
      </c>
      <c r="K13" s="8">
        <f t="shared" si="3"/>
        <v>82.35294117647058</v>
      </c>
      <c r="L13" s="10">
        <f t="shared" si="4"/>
        <v>5</v>
      </c>
      <c r="M13" s="8">
        <f t="shared" si="5"/>
        <v>95.477386934673376</v>
      </c>
      <c r="N13" s="12">
        <f t="shared" si="6"/>
        <v>0.24435305225885756</v>
      </c>
      <c r="O13" s="8">
        <f t="shared" si="7"/>
        <v>99.877823473870578</v>
      </c>
      <c r="P13" s="9">
        <v>0</v>
      </c>
      <c r="Q13" s="8">
        <f t="shared" si="8"/>
        <v>100</v>
      </c>
      <c r="R13" s="8">
        <f t="shared" si="9"/>
        <v>94.427040000000005</v>
      </c>
      <c r="S13" s="6">
        <f t="shared" si="10"/>
        <v>94.43</v>
      </c>
      <c r="T13" s="11">
        <f t="shared" si="11"/>
        <v>94.43</v>
      </c>
      <c r="U13" s="26">
        <v>9</v>
      </c>
      <c r="V13" s="16">
        <v>18</v>
      </c>
      <c r="W13" s="8">
        <f t="shared" si="12"/>
        <v>48</v>
      </c>
      <c r="X13" s="16">
        <v>121.5</v>
      </c>
      <c r="Y13" s="8">
        <f t="shared" si="13"/>
        <v>72.478386167146965</v>
      </c>
      <c r="Z13" s="14">
        <v>2.3353946792278939</v>
      </c>
      <c r="AA13" s="8">
        <f t="shared" si="14"/>
        <v>88.323026603860527</v>
      </c>
      <c r="AB13" s="10">
        <v>13</v>
      </c>
      <c r="AC13" s="8">
        <f t="shared" si="15"/>
        <v>86.666666666666671</v>
      </c>
      <c r="AD13" s="8">
        <f t="shared" si="16"/>
        <v>73.867019999999997</v>
      </c>
      <c r="AE13" s="10">
        <f t="shared" si="17"/>
        <v>73.87</v>
      </c>
      <c r="AF13" s="5">
        <f t="shared" si="18"/>
        <v>73.87</v>
      </c>
      <c r="AG13" s="4">
        <f t="shared" si="19"/>
        <v>13</v>
      </c>
      <c r="AH13" s="27">
        <v>4</v>
      </c>
      <c r="AI13" s="8">
        <f t="shared" si="20"/>
        <v>75</v>
      </c>
      <c r="AJ13" s="15">
        <v>4.5</v>
      </c>
      <c r="AK13" s="8">
        <f t="shared" si="21"/>
        <v>98.325358851674636</v>
      </c>
      <c r="AL13" s="28">
        <v>3.448779431337335E-2</v>
      </c>
      <c r="AM13" s="8">
        <f t="shared" si="22"/>
        <v>99.770081371244174</v>
      </c>
      <c r="AN13" s="10">
        <v>15</v>
      </c>
      <c r="AO13" s="8">
        <f t="shared" si="23"/>
        <v>50</v>
      </c>
      <c r="AP13" s="13">
        <f t="shared" si="24"/>
        <v>80.773859999999999</v>
      </c>
      <c r="AQ13" s="12">
        <f t="shared" si="25"/>
        <v>80.77</v>
      </c>
      <c r="AR13" s="11">
        <f t="shared" si="26"/>
        <v>80.77</v>
      </c>
      <c r="AS13" s="4">
        <f t="shared" si="27"/>
        <v>6</v>
      </c>
      <c r="AT13" s="10">
        <v>6</v>
      </c>
      <c r="AU13" s="8">
        <f t="shared" si="30"/>
        <v>50</v>
      </c>
      <c r="AV13" s="10">
        <v>63</v>
      </c>
      <c r="AW13" s="8">
        <f t="shared" si="28"/>
        <v>80.434782608695656</v>
      </c>
      <c r="AX13" s="30">
        <v>41.051312779488072</v>
      </c>
      <c r="AY13" s="8">
        <f t="shared" si="29"/>
        <v>99.493193669389029</v>
      </c>
      <c r="AZ13" s="7">
        <v>6</v>
      </c>
      <c r="BA13" s="6">
        <f t="shared" si="31"/>
        <v>75</v>
      </c>
      <c r="BB13" s="6">
        <f t="shared" si="32"/>
        <v>76.231989999999996</v>
      </c>
      <c r="BC13" s="5">
        <f t="shared" si="33"/>
        <v>76.231989999999996</v>
      </c>
      <c r="BD13" s="4">
        <f t="shared" si="34"/>
        <v>4</v>
      </c>
    </row>
    <row r="14" spans="1:56" ht="14.45" customHeight="1" x14ac:dyDescent="0.2">
      <c r="A14" s="17" t="s">
        <v>49</v>
      </c>
      <c r="B14" s="17" t="s">
        <v>39</v>
      </c>
      <c r="C14" s="17" t="s">
        <v>32</v>
      </c>
      <c r="D14" s="10">
        <v>5</v>
      </c>
      <c r="E14" s="8">
        <f t="shared" si="0"/>
        <v>76.470588235294116</v>
      </c>
      <c r="F14" s="10">
        <v>6</v>
      </c>
      <c r="G14" s="8">
        <f t="shared" si="1"/>
        <v>94.472361809045225</v>
      </c>
      <c r="H14" s="9">
        <v>0.82102625558976139</v>
      </c>
      <c r="I14" s="8">
        <f t="shared" si="2"/>
        <v>99.589486872205114</v>
      </c>
      <c r="J14" s="10">
        <v>5</v>
      </c>
      <c r="K14" s="8">
        <f t="shared" si="3"/>
        <v>76.470588235294116</v>
      </c>
      <c r="L14" s="10">
        <f t="shared" si="4"/>
        <v>6</v>
      </c>
      <c r="M14" s="8">
        <f t="shared" si="5"/>
        <v>94.472361809045225</v>
      </c>
      <c r="N14" s="12">
        <f t="shared" si="6"/>
        <v>0.82102625558976139</v>
      </c>
      <c r="O14" s="8">
        <f t="shared" si="7"/>
        <v>99.589486872205114</v>
      </c>
      <c r="P14" s="9">
        <v>0</v>
      </c>
      <c r="Q14" s="8">
        <f t="shared" si="8"/>
        <v>100</v>
      </c>
      <c r="R14" s="8">
        <f t="shared" si="9"/>
        <v>92.633110000000002</v>
      </c>
      <c r="S14" s="6">
        <f t="shared" si="10"/>
        <v>92.63</v>
      </c>
      <c r="T14" s="11">
        <f t="shared" si="11"/>
        <v>92.63</v>
      </c>
      <c r="U14" s="26">
        <f>RANK(S14,S$8:S$23)</f>
        <v>12</v>
      </c>
      <c r="V14" s="16">
        <v>18</v>
      </c>
      <c r="W14" s="8">
        <f t="shared" si="12"/>
        <v>48</v>
      </c>
      <c r="X14" s="16">
        <v>123.5</v>
      </c>
      <c r="Y14" s="8">
        <f t="shared" si="13"/>
        <v>71.902017291066272</v>
      </c>
      <c r="Z14" s="14">
        <v>2.2120812272169155</v>
      </c>
      <c r="AA14" s="8">
        <f t="shared" si="14"/>
        <v>88.939593863915405</v>
      </c>
      <c r="AB14" s="10">
        <v>13</v>
      </c>
      <c r="AC14" s="8">
        <f t="shared" si="15"/>
        <v>86.666666666666671</v>
      </c>
      <c r="AD14" s="8">
        <f t="shared" si="16"/>
        <v>73.877070000000003</v>
      </c>
      <c r="AE14" s="10">
        <f t="shared" si="17"/>
        <v>73.88</v>
      </c>
      <c r="AF14" s="5">
        <f t="shared" si="18"/>
        <v>73.88</v>
      </c>
      <c r="AG14" s="4">
        <f t="shared" si="19"/>
        <v>12</v>
      </c>
      <c r="AH14" s="27">
        <v>4</v>
      </c>
      <c r="AI14" s="8">
        <f t="shared" si="20"/>
        <v>75</v>
      </c>
      <c r="AJ14" s="15">
        <v>4.5</v>
      </c>
      <c r="AK14" s="8">
        <f t="shared" si="21"/>
        <v>98.325358851674636</v>
      </c>
      <c r="AL14" s="28">
        <v>3.448779431337335E-2</v>
      </c>
      <c r="AM14" s="8">
        <f t="shared" si="22"/>
        <v>99.770081371244174</v>
      </c>
      <c r="AN14" s="10">
        <v>16</v>
      </c>
      <c r="AO14" s="8">
        <f t="shared" si="23"/>
        <v>53.333333333333336</v>
      </c>
      <c r="AP14" s="13">
        <f t="shared" si="24"/>
        <v>81.607190000000003</v>
      </c>
      <c r="AQ14" s="12">
        <f t="shared" si="25"/>
        <v>81.61</v>
      </c>
      <c r="AR14" s="11">
        <f t="shared" si="26"/>
        <v>81.61</v>
      </c>
      <c r="AS14" s="4">
        <f t="shared" si="27"/>
        <v>4</v>
      </c>
      <c r="AT14" s="10">
        <v>6</v>
      </c>
      <c r="AU14" s="8">
        <f t="shared" si="30"/>
        <v>50</v>
      </c>
      <c r="AV14" s="10">
        <v>46</v>
      </c>
      <c r="AW14" s="8">
        <f t="shared" si="28"/>
        <v>87.826086956521749</v>
      </c>
      <c r="AX14" s="32">
        <v>39.878418128645556</v>
      </c>
      <c r="AY14" s="8">
        <f t="shared" si="29"/>
        <v>99.507673850263629</v>
      </c>
      <c r="AZ14" s="7">
        <v>5</v>
      </c>
      <c r="BA14" s="6">
        <f t="shared" si="31"/>
        <v>62.5</v>
      </c>
      <c r="BB14" s="6">
        <f t="shared" si="32"/>
        <v>74.958439999999996</v>
      </c>
      <c r="BC14" s="5">
        <f t="shared" si="33"/>
        <v>74.958439999999996</v>
      </c>
      <c r="BD14" s="4">
        <f t="shared" si="34"/>
        <v>5</v>
      </c>
    </row>
    <row r="15" spans="1:56" ht="14.45" customHeight="1" x14ac:dyDescent="0.2">
      <c r="A15" s="17" t="s">
        <v>40</v>
      </c>
      <c r="B15" s="17" t="s">
        <v>40</v>
      </c>
      <c r="C15" s="17" t="s">
        <v>32</v>
      </c>
      <c r="D15" s="10">
        <v>4</v>
      </c>
      <c r="E15" s="8">
        <f t="shared" si="0"/>
        <v>82.35294117647058</v>
      </c>
      <c r="F15" s="10">
        <v>5</v>
      </c>
      <c r="G15" s="8">
        <f t="shared" si="1"/>
        <v>95.477386934673376</v>
      </c>
      <c r="H15" s="9">
        <v>0.18375349529866086</v>
      </c>
      <c r="I15" s="8">
        <f t="shared" si="2"/>
        <v>99.908123252350663</v>
      </c>
      <c r="J15" s="10">
        <v>4</v>
      </c>
      <c r="K15" s="8">
        <f t="shared" si="3"/>
        <v>82.35294117647058</v>
      </c>
      <c r="L15" s="10">
        <f t="shared" si="4"/>
        <v>5</v>
      </c>
      <c r="M15" s="8">
        <f t="shared" si="5"/>
        <v>95.477386934673376</v>
      </c>
      <c r="N15" s="12">
        <f t="shared" si="6"/>
        <v>0.18375349529866086</v>
      </c>
      <c r="O15" s="8">
        <f t="shared" si="7"/>
        <v>99.908123252350663</v>
      </c>
      <c r="P15" s="9">
        <v>0</v>
      </c>
      <c r="Q15" s="8">
        <f t="shared" si="8"/>
        <v>100</v>
      </c>
      <c r="R15" s="8">
        <f t="shared" si="9"/>
        <v>94.434610000000006</v>
      </c>
      <c r="S15" s="6">
        <f t="shared" si="10"/>
        <v>94.43</v>
      </c>
      <c r="T15" s="11">
        <f t="shared" si="11"/>
        <v>94.43</v>
      </c>
      <c r="U15" s="26">
        <f>RANK(S15,S$8:S$23)</f>
        <v>5</v>
      </c>
      <c r="V15" s="16">
        <v>18</v>
      </c>
      <c r="W15" s="8">
        <f t="shared" si="12"/>
        <v>48</v>
      </c>
      <c r="X15" s="16">
        <v>118.5</v>
      </c>
      <c r="Y15" s="8">
        <f t="shared" si="13"/>
        <v>73.342939481268004</v>
      </c>
      <c r="Z15" s="14">
        <v>1.6088239756597824</v>
      </c>
      <c r="AA15" s="8">
        <f t="shared" si="14"/>
        <v>91.955880121701099</v>
      </c>
      <c r="AB15" s="10">
        <v>13</v>
      </c>
      <c r="AC15" s="8">
        <f t="shared" si="15"/>
        <v>86.666666666666671</v>
      </c>
      <c r="AD15" s="8">
        <f t="shared" si="16"/>
        <v>74.991370000000003</v>
      </c>
      <c r="AE15" s="10">
        <f t="shared" si="17"/>
        <v>74.989999999999995</v>
      </c>
      <c r="AF15" s="5">
        <f t="shared" si="18"/>
        <v>74.989999999999995</v>
      </c>
      <c r="AG15" s="4">
        <f t="shared" si="19"/>
        <v>7</v>
      </c>
      <c r="AH15" s="27">
        <v>4</v>
      </c>
      <c r="AI15" s="8">
        <f t="shared" si="20"/>
        <v>75</v>
      </c>
      <c r="AJ15" s="15">
        <v>4.5</v>
      </c>
      <c r="AK15" s="8">
        <f t="shared" si="21"/>
        <v>98.325358851674636</v>
      </c>
      <c r="AL15" s="28">
        <v>3.448779431337335E-2</v>
      </c>
      <c r="AM15" s="8">
        <f t="shared" si="22"/>
        <v>99.770081371244174</v>
      </c>
      <c r="AN15" s="10">
        <v>15</v>
      </c>
      <c r="AO15" s="8">
        <f t="shared" si="23"/>
        <v>50</v>
      </c>
      <c r="AP15" s="13">
        <f t="shared" si="24"/>
        <v>80.773859999999999</v>
      </c>
      <c r="AQ15" s="12">
        <f t="shared" si="25"/>
        <v>80.77</v>
      </c>
      <c r="AR15" s="11">
        <f t="shared" si="26"/>
        <v>80.77</v>
      </c>
      <c r="AS15" s="4">
        <f t="shared" si="27"/>
        <v>6</v>
      </c>
      <c r="AT15" s="10">
        <v>6</v>
      </c>
      <c r="AU15" s="8">
        <f t="shared" si="30"/>
        <v>50</v>
      </c>
      <c r="AV15" s="10">
        <v>65</v>
      </c>
      <c r="AW15" s="8">
        <f t="shared" si="28"/>
        <v>79.565217391304344</v>
      </c>
      <c r="AX15" s="30">
        <v>66.464030214409249</v>
      </c>
      <c r="AY15" s="8">
        <f t="shared" si="29"/>
        <v>99.179456417106053</v>
      </c>
      <c r="AZ15" s="7">
        <v>5</v>
      </c>
      <c r="BA15" s="6">
        <f t="shared" si="31"/>
        <v>62.5</v>
      </c>
      <c r="BB15" s="6">
        <f t="shared" si="32"/>
        <v>72.811170000000004</v>
      </c>
      <c r="BC15" s="5">
        <f t="shared" si="33"/>
        <v>72.811170000000004</v>
      </c>
      <c r="BD15" s="4">
        <f t="shared" si="34"/>
        <v>10</v>
      </c>
    </row>
    <row r="16" spans="1:56" ht="14.45" customHeight="1" x14ac:dyDescent="0.2">
      <c r="A16" s="17" t="s">
        <v>50</v>
      </c>
      <c r="B16" s="17" t="s">
        <v>41</v>
      </c>
      <c r="C16" s="17" t="s">
        <v>32</v>
      </c>
      <c r="D16" s="10">
        <v>5</v>
      </c>
      <c r="E16" s="8">
        <f t="shared" si="0"/>
        <v>76.470588235294116</v>
      </c>
      <c r="F16" s="10">
        <v>6</v>
      </c>
      <c r="G16" s="8">
        <f t="shared" si="1"/>
        <v>94.472361809045225</v>
      </c>
      <c r="H16" s="9">
        <v>2.1894033482393636</v>
      </c>
      <c r="I16" s="8">
        <f t="shared" si="2"/>
        <v>98.905298325880324</v>
      </c>
      <c r="J16" s="10">
        <v>5</v>
      </c>
      <c r="K16" s="8">
        <f t="shared" si="3"/>
        <v>76.470588235294116</v>
      </c>
      <c r="L16" s="10">
        <f t="shared" si="4"/>
        <v>6</v>
      </c>
      <c r="M16" s="8">
        <f t="shared" si="5"/>
        <v>94.472361809045225</v>
      </c>
      <c r="N16" s="12">
        <f t="shared" si="6"/>
        <v>2.1894033482393636</v>
      </c>
      <c r="O16" s="8">
        <f t="shared" si="7"/>
        <v>98.905298325880324</v>
      </c>
      <c r="P16" s="9">
        <v>0</v>
      </c>
      <c r="Q16" s="8">
        <f t="shared" si="8"/>
        <v>100</v>
      </c>
      <c r="R16" s="8">
        <f t="shared" si="9"/>
        <v>92.462059999999994</v>
      </c>
      <c r="S16" s="6">
        <f t="shared" si="10"/>
        <v>92.46</v>
      </c>
      <c r="T16" s="11">
        <f t="shared" si="11"/>
        <v>92.46</v>
      </c>
      <c r="U16" s="26">
        <f>RANK(S16,S$8:S$23)</f>
        <v>14</v>
      </c>
      <c r="V16" s="16">
        <v>18</v>
      </c>
      <c r="W16" s="8">
        <f t="shared" si="12"/>
        <v>48</v>
      </c>
      <c r="X16" s="16">
        <v>96.5</v>
      </c>
      <c r="Y16" s="8">
        <f t="shared" si="13"/>
        <v>79.682997118155612</v>
      </c>
      <c r="Z16" s="14">
        <v>2.0107116361923669</v>
      </c>
      <c r="AA16" s="8">
        <f t="shared" si="14"/>
        <v>89.946441819038156</v>
      </c>
      <c r="AB16" s="10">
        <v>13</v>
      </c>
      <c r="AC16" s="8">
        <f t="shared" si="15"/>
        <v>86.666666666666671</v>
      </c>
      <c r="AD16" s="8">
        <f t="shared" si="16"/>
        <v>76.074029999999993</v>
      </c>
      <c r="AE16" s="10">
        <f t="shared" si="17"/>
        <v>76.069999999999993</v>
      </c>
      <c r="AF16" s="5">
        <f t="shared" si="18"/>
        <v>76.069999999999993</v>
      </c>
      <c r="AG16" s="4">
        <f t="shared" si="19"/>
        <v>3</v>
      </c>
      <c r="AH16" s="27">
        <v>4</v>
      </c>
      <c r="AI16" s="8">
        <f t="shared" si="20"/>
        <v>75</v>
      </c>
      <c r="AJ16" s="15">
        <v>4.5</v>
      </c>
      <c r="AK16" s="8">
        <f t="shared" si="21"/>
        <v>98.325358851674636</v>
      </c>
      <c r="AL16" s="28">
        <v>3.448779431337335E-2</v>
      </c>
      <c r="AM16" s="8">
        <f t="shared" si="22"/>
        <v>99.770081371244174</v>
      </c>
      <c r="AN16" s="10">
        <v>16</v>
      </c>
      <c r="AO16" s="8">
        <f t="shared" si="23"/>
        <v>53.333333333333336</v>
      </c>
      <c r="AP16" s="13">
        <f t="shared" si="24"/>
        <v>81.607190000000003</v>
      </c>
      <c r="AQ16" s="12">
        <f t="shared" si="25"/>
        <v>81.61</v>
      </c>
      <c r="AR16" s="11">
        <f t="shared" si="26"/>
        <v>81.61</v>
      </c>
      <c r="AS16" s="4">
        <f t="shared" si="27"/>
        <v>4</v>
      </c>
      <c r="AT16" s="10">
        <v>6</v>
      </c>
      <c r="AU16" s="8">
        <f t="shared" si="30"/>
        <v>50</v>
      </c>
      <c r="AV16" s="10">
        <v>75</v>
      </c>
      <c r="AW16" s="8">
        <f t="shared" si="28"/>
        <v>75.217391304347828</v>
      </c>
      <c r="AX16" s="30">
        <v>44.960961615629792</v>
      </c>
      <c r="AY16" s="8">
        <f t="shared" si="29"/>
        <v>99.444926399807045</v>
      </c>
      <c r="AZ16" s="7">
        <v>5</v>
      </c>
      <c r="BA16" s="6">
        <f t="shared" si="31"/>
        <v>62.5</v>
      </c>
      <c r="BB16" s="6">
        <f t="shared" si="32"/>
        <v>71.790580000000006</v>
      </c>
      <c r="BC16" s="5">
        <f t="shared" si="33"/>
        <v>71.790580000000006</v>
      </c>
      <c r="BD16" s="4">
        <f t="shared" si="34"/>
        <v>12</v>
      </c>
    </row>
    <row r="17" spans="1:56" ht="14.45" customHeight="1" x14ac:dyDescent="0.2">
      <c r="A17" s="17" t="s">
        <v>42</v>
      </c>
      <c r="B17" s="17" t="s">
        <v>42</v>
      </c>
      <c r="C17" s="17" t="s">
        <v>32</v>
      </c>
      <c r="D17" s="10">
        <v>4</v>
      </c>
      <c r="E17" s="8">
        <f t="shared" si="0"/>
        <v>82.35294117647058</v>
      </c>
      <c r="F17" s="10">
        <v>4.5</v>
      </c>
      <c r="G17" s="8">
        <f t="shared" si="1"/>
        <v>95.979899497487438</v>
      </c>
      <c r="H17" s="9">
        <v>0.20525656389744035</v>
      </c>
      <c r="I17" s="8">
        <f t="shared" si="2"/>
        <v>99.897371718051275</v>
      </c>
      <c r="J17" s="10">
        <v>4</v>
      </c>
      <c r="K17" s="8">
        <f t="shared" si="3"/>
        <v>82.35294117647058</v>
      </c>
      <c r="L17" s="10">
        <f t="shared" si="4"/>
        <v>4.5</v>
      </c>
      <c r="M17" s="8">
        <f t="shared" si="5"/>
        <v>95.979899497487438</v>
      </c>
      <c r="N17" s="12">
        <f t="shared" si="6"/>
        <v>0.20525656389744035</v>
      </c>
      <c r="O17" s="8">
        <f t="shared" si="7"/>
        <v>99.897371718051275</v>
      </c>
      <c r="P17" s="9">
        <v>0</v>
      </c>
      <c r="Q17" s="8">
        <f t="shared" si="8"/>
        <v>100</v>
      </c>
      <c r="R17" s="8">
        <f t="shared" si="9"/>
        <v>94.557550000000006</v>
      </c>
      <c r="S17" s="6">
        <f t="shared" si="10"/>
        <v>94.56</v>
      </c>
      <c r="T17" s="11">
        <f t="shared" si="11"/>
        <v>94.56</v>
      </c>
      <c r="U17" s="26">
        <f>RANK(S17,S$8:S$23)</f>
        <v>1</v>
      </c>
      <c r="V17" s="16">
        <v>18</v>
      </c>
      <c r="W17" s="8">
        <f t="shared" si="12"/>
        <v>48</v>
      </c>
      <c r="X17" s="16">
        <v>113</v>
      </c>
      <c r="Y17" s="8">
        <f t="shared" si="13"/>
        <v>74.927953890489917</v>
      </c>
      <c r="Z17" s="14">
        <v>2.0808550174729246</v>
      </c>
      <c r="AA17" s="8">
        <f t="shared" si="14"/>
        <v>89.595724912635376</v>
      </c>
      <c r="AB17" s="10">
        <v>13</v>
      </c>
      <c r="AC17" s="8">
        <f t="shared" si="15"/>
        <v>86.666666666666671</v>
      </c>
      <c r="AD17" s="8">
        <f t="shared" si="16"/>
        <v>74.79759</v>
      </c>
      <c r="AE17" s="10">
        <f t="shared" si="17"/>
        <v>74.8</v>
      </c>
      <c r="AF17" s="5">
        <f t="shared" si="18"/>
        <v>74.8</v>
      </c>
      <c r="AG17" s="4">
        <f t="shared" si="19"/>
        <v>8</v>
      </c>
      <c r="AH17" s="27">
        <v>4</v>
      </c>
      <c r="AI17" s="8">
        <f t="shared" si="20"/>
        <v>75</v>
      </c>
      <c r="AJ17" s="15">
        <v>5.5</v>
      </c>
      <c r="AK17" s="8">
        <f t="shared" si="21"/>
        <v>97.84688995215312</v>
      </c>
      <c r="AL17" s="28">
        <v>3.448779431337335E-2</v>
      </c>
      <c r="AM17" s="8">
        <f t="shared" si="22"/>
        <v>99.770081371244174</v>
      </c>
      <c r="AN17" s="10">
        <v>15</v>
      </c>
      <c r="AO17" s="8">
        <f t="shared" si="23"/>
        <v>50</v>
      </c>
      <c r="AP17" s="13">
        <f t="shared" si="24"/>
        <v>80.654240000000001</v>
      </c>
      <c r="AQ17" s="12">
        <f t="shared" si="25"/>
        <v>80.650000000000006</v>
      </c>
      <c r="AR17" s="11">
        <f t="shared" si="26"/>
        <v>80.650000000000006</v>
      </c>
      <c r="AS17" s="4">
        <f t="shared" si="27"/>
        <v>14</v>
      </c>
      <c r="AT17" s="10">
        <v>8</v>
      </c>
      <c r="AU17" s="8">
        <f t="shared" si="30"/>
        <v>16.666666666666668</v>
      </c>
      <c r="AV17" s="10">
        <v>87</v>
      </c>
      <c r="AW17" s="8">
        <f t="shared" si="28"/>
        <v>70</v>
      </c>
      <c r="AX17" s="30">
        <v>51.009188365141036</v>
      </c>
      <c r="AY17" s="8">
        <f t="shared" si="29"/>
        <v>99.370256933763685</v>
      </c>
      <c r="AZ17" s="7">
        <v>8</v>
      </c>
      <c r="BA17" s="6">
        <f t="shared" si="31"/>
        <v>100</v>
      </c>
      <c r="BB17" s="6">
        <f t="shared" si="32"/>
        <v>71.509230000000002</v>
      </c>
      <c r="BC17" s="5">
        <f t="shared" si="33"/>
        <v>71.509230000000002</v>
      </c>
      <c r="BD17" s="4">
        <f t="shared" si="34"/>
        <v>13</v>
      </c>
    </row>
    <row r="18" spans="1:56" ht="14.45" customHeight="1" x14ac:dyDescent="0.2">
      <c r="A18" s="17" t="s">
        <v>51</v>
      </c>
      <c r="B18" s="17" t="s">
        <v>43</v>
      </c>
      <c r="C18" s="17" t="s">
        <v>32</v>
      </c>
      <c r="D18" s="10">
        <v>4</v>
      </c>
      <c r="E18" s="8">
        <f t="shared" si="0"/>
        <v>82.35294117647058</v>
      </c>
      <c r="F18" s="10">
        <v>5</v>
      </c>
      <c r="G18" s="8">
        <f t="shared" si="1"/>
        <v>95.477386934673376</v>
      </c>
      <c r="H18" s="9">
        <v>0.17593419762637744</v>
      </c>
      <c r="I18" s="8">
        <f t="shared" si="2"/>
        <v>99.912032901186805</v>
      </c>
      <c r="J18" s="10">
        <v>4</v>
      </c>
      <c r="K18" s="8">
        <f t="shared" si="3"/>
        <v>82.35294117647058</v>
      </c>
      <c r="L18" s="10">
        <f t="shared" si="4"/>
        <v>5</v>
      </c>
      <c r="M18" s="8">
        <f t="shared" si="5"/>
        <v>95.477386934673376</v>
      </c>
      <c r="N18" s="12">
        <f t="shared" si="6"/>
        <v>0.17593419762637744</v>
      </c>
      <c r="O18" s="8">
        <f t="shared" si="7"/>
        <v>99.912032901186805</v>
      </c>
      <c r="P18" s="9">
        <v>0</v>
      </c>
      <c r="Q18" s="8">
        <f t="shared" si="8"/>
        <v>100</v>
      </c>
      <c r="R18" s="8">
        <f t="shared" si="9"/>
        <v>94.435590000000005</v>
      </c>
      <c r="S18" s="6">
        <f t="shared" si="10"/>
        <v>94.44</v>
      </c>
      <c r="T18" s="11">
        <f t="shared" si="11"/>
        <v>94.44</v>
      </c>
      <c r="U18" s="26">
        <f>RANK(S18,S$8:S$23)</f>
        <v>2</v>
      </c>
      <c r="V18" s="16">
        <v>18</v>
      </c>
      <c r="W18" s="8">
        <f t="shared" si="12"/>
        <v>48</v>
      </c>
      <c r="X18" s="16">
        <v>137.5</v>
      </c>
      <c r="Y18" s="8">
        <f t="shared" si="13"/>
        <v>67.867435158501451</v>
      </c>
      <c r="Z18" s="14">
        <v>2.3050464211022277</v>
      </c>
      <c r="AA18" s="8">
        <f t="shared" si="14"/>
        <v>88.474767894488878</v>
      </c>
      <c r="AB18" s="10">
        <v>13</v>
      </c>
      <c r="AC18" s="8">
        <f t="shared" si="15"/>
        <v>86.666666666666671</v>
      </c>
      <c r="AD18" s="8">
        <f t="shared" si="16"/>
        <v>72.752219999999994</v>
      </c>
      <c r="AE18" s="10">
        <f t="shared" si="17"/>
        <v>72.75</v>
      </c>
      <c r="AF18" s="5">
        <f t="shared" si="18"/>
        <v>72.75</v>
      </c>
      <c r="AG18" s="4">
        <f t="shared" si="19"/>
        <v>15</v>
      </c>
      <c r="AH18" s="27">
        <v>4</v>
      </c>
      <c r="AI18" s="8">
        <f t="shared" si="20"/>
        <v>75</v>
      </c>
      <c r="AJ18" s="15">
        <v>4.5</v>
      </c>
      <c r="AK18" s="8">
        <f t="shared" si="21"/>
        <v>98.325358851674636</v>
      </c>
      <c r="AL18" s="28">
        <v>3.448779431337335E-2</v>
      </c>
      <c r="AM18" s="8">
        <f t="shared" si="22"/>
        <v>99.770081371244174</v>
      </c>
      <c r="AN18" s="10">
        <v>15</v>
      </c>
      <c r="AO18" s="8">
        <f t="shared" si="23"/>
        <v>50</v>
      </c>
      <c r="AP18" s="13">
        <f t="shared" si="24"/>
        <v>80.773859999999999</v>
      </c>
      <c r="AQ18" s="12">
        <f t="shared" si="25"/>
        <v>80.77</v>
      </c>
      <c r="AR18" s="11">
        <f t="shared" si="26"/>
        <v>80.77</v>
      </c>
      <c r="AS18" s="4">
        <f t="shared" si="27"/>
        <v>6</v>
      </c>
      <c r="AT18" s="10">
        <v>6</v>
      </c>
      <c r="AU18" s="8">
        <f t="shared" si="30"/>
        <v>50</v>
      </c>
      <c r="AV18" s="10">
        <v>63</v>
      </c>
      <c r="AW18" s="8">
        <f t="shared" si="28"/>
        <v>80.434782608695656</v>
      </c>
      <c r="AX18" s="31">
        <v>33.70117296754163</v>
      </c>
      <c r="AY18" s="8">
        <f t="shared" si="29"/>
        <v>99.583936136203192</v>
      </c>
      <c r="AZ18" s="7">
        <v>5</v>
      </c>
      <c r="BA18" s="6">
        <f t="shared" si="31"/>
        <v>62.5</v>
      </c>
      <c r="BB18" s="6">
        <f t="shared" si="32"/>
        <v>73.129679999999993</v>
      </c>
      <c r="BC18" s="5">
        <f t="shared" si="33"/>
        <v>73.129679999999993</v>
      </c>
      <c r="BD18" s="4">
        <f t="shared" si="34"/>
        <v>8</v>
      </c>
    </row>
    <row r="19" spans="1:56" ht="14.45" customHeight="1" x14ac:dyDescent="0.2">
      <c r="A19" s="17" t="s">
        <v>63</v>
      </c>
      <c r="B19" s="17" t="s">
        <v>64</v>
      </c>
      <c r="C19" s="17" t="s">
        <v>32</v>
      </c>
      <c r="D19" s="10">
        <v>4</v>
      </c>
      <c r="E19" s="8">
        <f t="shared" si="0"/>
        <v>82.35294117647058</v>
      </c>
      <c r="F19" s="10">
        <v>5</v>
      </c>
      <c r="G19" s="8">
        <f t="shared" si="1"/>
        <v>95.477386934673376</v>
      </c>
      <c r="H19" s="9">
        <v>0.19548244180708604</v>
      </c>
      <c r="I19" s="8">
        <f t="shared" si="2"/>
        <v>99.902258779096456</v>
      </c>
      <c r="J19" s="10">
        <v>4</v>
      </c>
      <c r="K19" s="8">
        <f t="shared" si="3"/>
        <v>82.35294117647058</v>
      </c>
      <c r="L19" s="10">
        <f t="shared" si="4"/>
        <v>5</v>
      </c>
      <c r="M19" s="8">
        <f t="shared" si="5"/>
        <v>95.477386934673376</v>
      </c>
      <c r="N19" s="12">
        <f t="shared" si="6"/>
        <v>0.19548244180708604</v>
      </c>
      <c r="O19" s="8">
        <f t="shared" si="7"/>
        <v>99.902258779096456</v>
      </c>
      <c r="P19" s="9">
        <v>0</v>
      </c>
      <c r="Q19" s="8">
        <f t="shared" si="8"/>
        <v>100</v>
      </c>
      <c r="R19" s="8">
        <f t="shared" si="9"/>
        <v>94.433149999999998</v>
      </c>
      <c r="S19" s="6">
        <f t="shared" si="10"/>
        <v>94.43</v>
      </c>
      <c r="T19" s="11">
        <f t="shared" si="11"/>
        <v>94.43</v>
      </c>
      <c r="U19" s="26">
        <v>6</v>
      </c>
      <c r="V19" s="16">
        <v>18</v>
      </c>
      <c r="W19" s="8">
        <f t="shared" si="12"/>
        <v>48</v>
      </c>
      <c r="X19" s="16">
        <v>141.5</v>
      </c>
      <c r="Y19" s="8">
        <f t="shared" si="13"/>
        <v>66.714697406340065</v>
      </c>
      <c r="Z19" s="14">
        <v>2.2060791343236708</v>
      </c>
      <c r="AA19" s="8">
        <f t="shared" si="14"/>
        <v>88.969604328381664</v>
      </c>
      <c r="AB19" s="10">
        <v>13</v>
      </c>
      <c r="AC19" s="8">
        <f t="shared" si="15"/>
        <v>86.666666666666671</v>
      </c>
      <c r="AD19" s="8">
        <f t="shared" si="16"/>
        <v>72.587739999999997</v>
      </c>
      <c r="AE19" s="10">
        <f t="shared" si="17"/>
        <v>72.59</v>
      </c>
      <c r="AF19" s="5">
        <f t="shared" si="18"/>
        <v>72.59</v>
      </c>
      <c r="AG19" s="4">
        <f t="shared" si="19"/>
        <v>16</v>
      </c>
      <c r="AH19" s="27">
        <v>4</v>
      </c>
      <c r="AI19" s="8">
        <f t="shared" si="20"/>
        <v>75</v>
      </c>
      <c r="AJ19" s="15">
        <v>4.5</v>
      </c>
      <c r="AK19" s="8">
        <f t="shared" si="21"/>
        <v>98.325358851674636</v>
      </c>
      <c r="AL19" s="28">
        <v>3.448779431337335E-2</v>
      </c>
      <c r="AM19" s="8">
        <f t="shared" si="22"/>
        <v>99.770081371244174</v>
      </c>
      <c r="AN19" s="10">
        <v>15</v>
      </c>
      <c r="AO19" s="8">
        <f t="shared" si="23"/>
        <v>50</v>
      </c>
      <c r="AP19" s="13">
        <f t="shared" si="24"/>
        <v>80.773859999999999</v>
      </c>
      <c r="AQ19" s="12">
        <f t="shared" si="25"/>
        <v>80.77</v>
      </c>
      <c r="AR19" s="11">
        <f t="shared" si="26"/>
        <v>80.77</v>
      </c>
      <c r="AS19" s="4">
        <f t="shared" si="27"/>
        <v>6</v>
      </c>
      <c r="AT19" s="10">
        <v>6</v>
      </c>
      <c r="AU19" s="8">
        <f t="shared" si="30"/>
        <v>50</v>
      </c>
      <c r="AV19" s="10">
        <v>64</v>
      </c>
      <c r="AW19" s="8">
        <f t="shared" si="28"/>
        <v>80</v>
      </c>
      <c r="AX19" s="32">
        <v>66.464030214409249</v>
      </c>
      <c r="AY19" s="8">
        <f t="shared" si="29"/>
        <v>99.179456417106053</v>
      </c>
      <c r="AZ19" s="7">
        <v>5</v>
      </c>
      <c r="BA19" s="6">
        <f t="shared" si="31"/>
        <v>62.5</v>
      </c>
      <c r="BB19" s="6">
        <f t="shared" si="32"/>
        <v>72.91986</v>
      </c>
      <c r="BC19" s="5">
        <f t="shared" si="33"/>
        <v>72.91986</v>
      </c>
      <c r="BD19" s="4">
        <f t="shared" si="34"/>
        <v>9</v>
      </c>
    </row>
    <row r="20" spans="1:56" ht="14.45" customHeight="1" x14ac:dyDescent="0.2">
      <c r="A20" s="17" t="s">
        <v>52</v>
      </c>
      <c r="B20" s="17" t="s">
        <v>44</v>
      </c>
      <c r="C20" s="17" t="s">
        <v>32</v>
      </c>
      <c r="D20" s="10">
        <v>6</v>
      </c>
      <c r="E20" s="8">
        <f t="shared" si="0"/>
        <v>70.588235294117652</v>
      </c>
      <c r="F20" s="10">
        <v>6</v>
      </c>
      <c r="G20" s="8">
        <f t="shared" si="1"/>
        <v>94.472361809045225</v>
      </c>
      <c r="H20" s="9">
        <v>1.0047797508884222</v>
      </c>
      <c r="I20" s="8">
        <f t="shared" si="2"/>
        <v>99.497610124555791</v>
      </c>
      <c r="J20" s="10">
        <v>6</v>
      </c>
      <c r="K20" s="8">
        <f t="shared" si="3"/>
        <v>70.588235294117652</v>
      </c>
      <c r="L20" s="10">
        <f t="shared" si="4"/>
        <v>6</v>
      </c>
      <c r="M20" s="8">
        <f t="shared" si="5"/>
        <v>94.472361809045225</v>
      </c>
      <c r="N20" s="12">
        <f t="shared" si="6"/>
        <v>1.0047797508884222</v>
      </c>
      <c r="O20" s="8">
        <f t="shared" si="7"/>
        <v>99.497610124555791</v>
      </c>
      <c r="P20" s="9">
        <v>0</v>
      </c>
      <c r="Q20" s="8">
        <f t="shared" si="8"/>
        <v>100</v>
      </c>
      <c r="R20" s="8">
        <f t="shared" si="9"/>
        <v>91.13955</v>
      </c>
      <c r="S20" s="6">
        <f t="shared" si="10"/>
        <v>91.14</v>
      </c>
      <c r="T20" s="11">
        <f t="shared" si="11"/>
        <v>91.14</v>
      </c>
      <c r="U20" s="26">
        <f>RANK(S20,S$8:S$23)</f>
        <v>15</v>
      </c>
      <c r="V20" s="16">
        <v>18</v>
      </c>
      <c r="W20" s="8">
        <f t="shared" si="12"/>
        <v>48</v>
      </c>
      <c r="X20" s="16">
        <v>99.5</v>
      </c>
      <c r="Y20" s="8">
        <f t="shared" si="13"/>
        <v>78.818443804034573</v>
      </c>
      <c r="Z20" s="14">
        <v>1.9071348734359987</v>
      </c>
      <c r="AA20" s="8">
        <f t="shared" si="14"/>
        <v>90.464325632819993</v>
      </c>
      <c r="AB20" s="10">
        <v>13</v>
      </c>
      <c r="AC20" s="8">
        <f t="shared" si="15"/>
        <v>86.666666666666671</v>
      </c>
      <c r="AD20" s="8">
        <f t="shared" si="16"/>
        <v>75.987359999999995</v>
      </c>
      <c r="AE20" s="10">
        <f t="shared" si="17"/>
        <v>75.989999999999995</v>
      </c>
      <c r="AF20" s="5">
        <f t="shared" si="18"/>
        <v>75.989999999999995</v>
      </c>
      <c r="AG20" s="4">
        <f t="shared" si="19"/>
        <v>5</v>
      </c>
      <c r="AH20" s="27">
        <v>4</v>
      </c>
      <c r="AI20" s="8">
        <f t="shared" si="20"/>
        <v>75</v>
      </c>
      <c r="AJ20" s="15">
        <v>5.5</v>
      </c>
      <c r="AK20" s="8">
        <f t="shared" si="21"/>
        <v>97.84688995215312</v>
      </c>
      <c r="AL20" s="28">
        <v>3.448779431337335E-2</v>
      </c>
      <c r="AM20" s="8">
        <f t="shared" si="22"/>
        <v>99.770081371244174</v>
      </c>
      <c r="AN20" s="10">
        <v>15</v>
      </c>
      <c r="AO20" s="8">
        <f t="shared" si="23"/>
        <v>50</v>
      </c>
      <c r="AP20" s="13">
        <f t="shared" si="24"/>
        <v>80.654240000000001</v>
      </c>
      <c r="AQ20" s="12">
        <f t="shared" si="25"/>
        <v>80.650000000000006</v>
      </c>
      <c r="AR20" s="11">
        <f t="shared" si="26"/>
        <v>80.650000000000006</v>
      </c>
      <c r="AS20" s="4">
        <f t="shared" si="27"/>
        <v>14</v>
      </c>
      <c r="AT20" s="10">
        <v>6</v>
      </c>
      <c r="AU20" s="8">
        <f t="shared" si="30"/>
        <v>50</v>
      </c>
      <c r="AV20" s="10">
        <v>69</v>
      </c>
      <c r="AW20" s="8">
        <f t="shared" si="28"/>
        <v>77.826086956521735</v>
      </c>
      <c r="AX20" s="32">
        <v>39.291970803224295</v>
      </c>
      <c r="AY20" s="8">
        <f t="shared" si="29"/>
        <v>99.514913940700936</v>
      </c>
      <c r="AZ20" s="7">
        <v>5</v>
      </c>
      <c r="BA20" s="6">
        <f t="shared" si="31"/>
        <v>62.5</v>
      </c>
      <c r="BB20" s="6">
        <f t="shared" si="32"/>
        <v>72.460250000000002</v>
      </c>
      <c r="BC20" s="5">
        <f t="shared" si="33"/>
        <v>72.460250000000002</v>
      </c>
      <c r="BD20" s="4">
        <f t="shared" si="34"/>
        <v>11</v>
      </c>
    </row>
    <row r="21" spans="1:56" ht="14.45" customHeight="1" x14ac:dyDescent="0.2">
      <c r="A21" s="17" t="s">
        <v>45</v>
      </c>
      <c r="B21" s="17" t="s">
        <v>45</v>
      </c>
      <c r="C21" s="17" t="s">
        <v>32</v>
      </c>
      <c r="D21" s="10">
        <v>4</v>
      </c>
      <c r="E21" s="8">
        <f t="shared" si="0"/>
        <v>82.35294117647058</v>
      </c>
      <c r="F21" s="10">
        <v>5</v>
      </c>
      <c r="G21" s="8">
        <f t="shared" si="1"/>
        <v>95.477386934673376</v>
      </c>
      <c r="H21" s="9">
        <v>0.21307586156972377</v>
      </c>
      <c r="I21" s="8">
        <f t="shared" si="2"/>
        <v>99.893462069215133</v>
      </c>
      <c r="J21" s="10">
        <v>4</v>
      </c>
      <c r="K21" s="8">
        <f t="shared" si="3"/>
        <v>82.35294117647058</v>
      </c>
      <c r="L21" s="10">
        <f t="shared" si="4"/>
        <v>5</v>
      </c>
      <c r="M21" s="8">
        <f t="shared" si="5"/>
        <v>95.477386934673376</v>
      </c>
      <c r="N21" s="12">
        <f t="shared" si="6"/>
        <v>0.21307586156972377</v>
      </c>
      <c r="O21" s="8">
        <f t="shared" si="7"/>
        <v>99.893462069215133</v>
      </c>
      <c r="P21" s="9">
        <v>0</v>
      </c>
      <c r="Q21" s="8">
        <f t="shared" si="8"/>
        <v>100</v>
      </c>
      <c r="R21" s="8">
        <f t="shared" si="9"/>
        <v>94.430949999999996</v>
      </c>
      <c r="S21" s="6">
        <f t="shared" si="10"/>
        <v>94.43</v>
      </c>
      <c r="T21" s="11">
        <f t="shared" si="11"/>
        <v>94.43</v>
      </c>
      <c r="U21" s="26">
        <v>7</v>
      </c>
      <c r="V21" s="16">
        <v>18</v>
      </c>
      <c r="W21" s="8">
        <f t="shared" si="12"/>
        <v>48</v>
      </c>
      <c r="X21" s="16">
        <v>117.5</v>
      </c>
      <c r="Y21" s="8">
        <f t="shared" si="13"/>
        <v>73.631123919308365</v>
      </c>
      <c r="Z21" s="14">
        <v>2.0294787325356145</v>
      </c>
      <c r="AA21" s="8">
        <f t="shared" si="14"/>
        <v>89.85260633732193</v>
      </c>
      <c r="AB21" s="10">
        <v>13</v>
      </c>
      <c r="AC21" s="8">
        <f t="shared" si="15"/>
        <v>86.666666666666671</v>
      </c>
      <c r="AD21" s="8">
        <f t="shared" si="16"/>
        <v>74.537599999999998</v>
      </c>
      <c r="AE21" s="10">
        <f t="shared" si="17"/>
        <v>74.540000000000006</v>
      </c>
      <c r="AF21" s="5">
        <f t="shared" si="18"/>
        <v>74.540000000000006</v>
      </c>
      <c r="AG21" s="4">
        <f t="shared" si="19"/>
        <v>10</v>
      </c>
      <c r="AH21" s="27">
        <v>4</v>
      </c>
      <c r="AI21" s="8">
        <f t="shared" si="20"/>
        <v>75</v>
      </c>
      <c r="AJ21" s="15">
        <v>4.5</v>
      </c>
      <c r="AK21" s="8">
        <f t="shared" si="21"/>
        <v>98.325358851674636</v>
      </c>
      <c r="AL21" s="28">
        <v>3.448779431337335E-2</v>
      </c>
      <c r="AM21" s="8">
        <f t="shared" si="22"/>
        <v>99.770081371244174</v>
      </c>
      <c r="AN21" s="10">
        <v>15</v>
      </c>
      <c r="AO21" s="8">
        <f t="shared" si="23"/>
        <v>50</v>
      </c>
      <c r="AP21" s="13">
        <f t="shared" si="24"/>
        <v>80.773859999999999</v>
      </c>
      <c r="AQ21" s="12">
        <f t="shared" si="25"/>
        <v>80.77</v>
      </c>
      <c r="AR21" s="11">
        <f t="shared" si="26"/>
        <v>80.77</v>
      </c>
      <c r="AS21" s="4">
        <f t="shared" si="27"/>
        <v>6</v>
      </c>
      <c r="AT21" s="10">
        <v>7</v>
      </c>
      <c r="AU21" s="8">
        <f t="shared" si="30"/>
        <v>33.333333333333336</v>
      </c>
      <c r="AV21" s="10">
        <v>73</v>
      </c>
      <c r="AW21" s="8">
        <f t="shared" si="28"/>
        <v>76.08695652173914</v>
      </c>
      <c r="AX21" s="30">
        <v>40.073900570452636</v>
      </c>
      <c r="AY21" s="8">
        <f t="shared" si="29"/>
        <v>99.505260486784536</v>
      </c>
      <c r="AZ21" s="7">
        <v>5</v>
      </c>
      <c r="BA21" s="6">
        <f t="shared" si="31"/>
        <v>62.5</v>
      </c>
      <c r="BB21" s="6">
        <f t="shared" si="32"/>
        <v>67.856390000000005</v>
      </c>
      <c r="BC21" s="5">
        <f t="shared" si="33"/>
        <v>67.856390000000005</v>
      </c>
      <c r="BD21" s="4">
        <f t="shared" si="34"/>
        <v>16</v>
      </c>
    </row>
    <row r="22" spans="1:56" ht="14.45" customHeight="1" x14ac:dyDescent="0.2">
      <c r="A22" s="17" t="s">
        <v>53</v>
      </c>
      <c r="B22" s="17" t="s">
        <v>46</v>
      </c>
      <c r="C22" s="17" t="s">
        <v>32</v>
      </c>
      <c r="D22" s="10">
        <v>5</v>
      </c>
      <c r="E22" s="8">
        <f t="shared" si="0"/>
        <v>76.470588235294116</v>
      </c>
      <c r="F22" s="10">
        <v>6</v>
      </c>
      <c r="G22" s="8">
        <f t="shared" si="1"/>
        <v>94.472361809045225</v>
      </c>
      <c r="H22" s="9">
        <v>0.87967098813188715</v>
      </c>
      <c r="I22" s="8">
        <f t="shared" si="2"/>
        <v>99.560164505934054</v>
      </c>
      <c r="J22" s="10">
        <v>5</v>
      </c>
      <c r="K22" s="8">
        <f t="shared" si="3"/>
        <v>76.470588235294116</v>
      </c>
      <c r="L22" s="10">
        <f t="shared" si="4"/>
        <v>6</v>
      </c>
      <c r="M22" s="8">
        <f t="shared" si="5"/>
        <v>94.472361809045225</v>
      </c>
      <c r="N22" s="12">
        <f t="shared" si="6"/>
        <v>0.87967098813188715</v>
      </c>
      <c r="O22" s="8">
        <f t="shared" si="7"/>
        <v>99.560164505934054</v>
      </c>
      <c r="P22" s="9">
        <v>0</v>
      </c>
      <c r="Q22" s="8">
        <f t="shared" si="8"/>
        <v>100</v>
      </c>
      <c r="R22" s="8">
        <f t="shared" si="9"/>
        <v>92.625780000000006</v>
      </c>
      <c r="S22" s="6">
        <f t="shared" si="10"/>
        <v>92.63</v>
      </c>
      <c r="T22" s="11">
        <f t="shared" ref="T22:T23" si="35">+ROUND(R22,2)</f>
        <v>92.63</v>
      </c>
      <c r="U22" s="26">
        <v>13</v>
      </c>
      <c r="V22" s="16">
        <v>18</v>
      </c>
      <c r="W22" s="8">
        <f t="shared" si="12"/>
        <v>48</v>
      </c>
      <c r="X22" s="16">
        <v>128.5</v>
      </c>
      <c r="Y22" s="8">
        <f t="shared" si="13"/>
        <v>70.461095100864554</v>
      </c>
      <c r="Z22" s="14">
        <v>2.1420398683174366</v>
      </c>
      <c r="AA22" s="8">
        <f t="shared" si="14"/>
        <v>89.289800658412815</v>
      </c>
      <c r="AB22" s="10">
        <v>13</v>
      </c>
      <c r="AC22" s="8">
        <f t="shared" si="15"/>
        <v>86.666666666666671</v>
      </c>
      <c r="AD22" s="8">
        <f t="shared" si="16"/>
        <v>73.604389999999995</v>
      </c>
      <c r="AE22" s="10">
        <f t="shared" si="17"/>
        <v>73.599999999999994</v>
      </c>
      <c r="AF22" s="5">
        <f t="shared" si="18"/>
        <v>73.599999999999994</v>
      </c>
      <c r="AG22" s="4">
        <f t="shared" si="19"/>
        <v>14</v>
      </c>
      <c r="AH22" s="27">
        <v>4</v>
      </c>
      <c r="AI22" s="8">
        <f t="shared" si="20"/>
        <v>75</v>
      </c>
      <c r="AJ22" s="15">
        <v>4.5</v>
      </c>
      <c r="AK22" s="8">
        <f t="shared" si="21"/>
        <v>98.325358851674636</v>
      </c>
      <c r="AL22" s="28">
        <v>3.448779431337335E-2</v>
      </c>
      <c r="AM22" s="8">
        <f t="shared" si="22"/>
        <v>99.770081371244174</v>
      </c>
      <c r="AN22" s="10">
        <v>17</v>
      </c>
      <c r="AO22" s="8">
        <f t="shared" si="23"/>
        <v>56.666666666666664</v>
      </c>
      <c r="AP22" s="13">
        <f t="shared" si="24"/>
        <v>82.440529999999995</v>
      </c>
      <c r="AQ22" s="12">
        <f t="shared" si="25"/>
        <v>82.44</v>
      </c>
      <c r="AR22" s="11">
        <f t="shared" ref="AR22:AR23" si="36">+ROUND(AP22,2)</f>
        <v>82.44</v>
      </c>
      <c r="AS22" s="4">
        <f t="shared" si="27"/>
        <v>1</v>
      </c>
      <c r="AT22" s="10">
        <v>7</v>
      </c>
      <c r="AU22" s="8">
        <f t="shared" si="30"/>
        <v>33.333333333333336</v>
      </c>
      <c r="AV22" s="10">
        <v>72</v>
      </c>
      <c r="AW22" s="8">
        <f t="shared" si="28"/>
        <v>76.521739130434781</v>
      </c>
      <c r="AX22" s="31">
        <v>32.64556778178337</v>
      </c>
      <c r="AY22" s="8">
        <f t="shared" si="29"/>
        <v>99.596968298990333</v>
      </c>
      <c r="AZ22" s="7">
        <v>5</v>
      </c>
      <c r="BA22" s="6">
        <f t="shared" si="31"/>
        <v>62.5</v>
      </c>
      <c r="BB22" s="6">
        <f t="shared" si="32"/>
        <v>67.988010000000003</v>
      </c>
      <c r="BC22" s="5">
        <f t="shared" si="33"/>
        <v>67.988010000000003</v>
      </c>
      <c r="BD22" s="4">
        <f t="shared" si="34"/>
        <v>15</v>
      </c>
    </row>
    <row r="23" spans="1:56" ht="14.45" customHeight="1" x14ac:dyDescent="0.2">
      <c r="A23" s="17" t="s">
        <v>54</v>
      </c>
      <c r="B23" s="17" t="s">
        <v>47</v>
      </c>
      <c r="C23" s="17" t="s">
        <v>32</v>
      </c>
      <c r="D23" s="10">
        <v>6</v>
      </c>
      <c r="E23" s="8">
        <f t="shared" si="0"/>
        <v>70.588235294117652</v>
      </c>
      <c r="F23" s="10">
        <v>6</v>
      </c>
      <c r="G23" s="8">
        <f t="shared" si="1"/>
        <v>94.472361809045225</v>
      </c>
      <c r="H23" s="9">
        <v>1.3683770926496022</v>
      </c>
      <c r="I23" s="8">
        <f t="shared" si="2"/>
        <v>99.315811453675195</v>
      </c>
      <c r="J23" s="10">
        <v>6</v>
      </c>
      <c r="K23" s="8">
        <f t="shared" si="3"/>
        <v>70.588235294117652</v>
      </c>
      <c r="L23" s="10">
        <f t="shared" si="4"/>
        <v>6</v>
      </c>
      <c r="M23" s="8">
        <f t="shared" si="5"/>
        <v>94.472361809045225</v>
      </c>
      <c r="N23" s="12">
        <f t="shared" si="6"/>
        <v>1.3683770926496022</v>
      </c>
      <c r="O23" s="8">
        <f t="shared" si="7"/>
        <v>99.315811453675195</v>
      </c>
      <c r="P23" s="9">
        <v>0</v>
      </c>
      <c r="Q23" s="8">
        <f t="shared" si="8"/>
        <v>100</v>
      </c>
      <c r="R23" s="8">
        <f t="shared" si="9"/>
        <v>91.094099999999997</v>
      </c>
      <c r="S23" s="6">
        <f t="shared" si="10"/>
        <v>91.09</v>
      </c>
      <c r="T23" s="11">
        <f t="shared" si="35"/>
        <v>91.09</v>
      </c>
      <c r="U23" s="26">
        <f>RANK(S23,S$8:S$23)</f>
        <v>16</v>
      </c>
      <c r="V23" s="16">
        <v>18</v>
      </c>
      <c r="W23" s="8">
        <f t="shared" si="12"/>
        <v>48</v>
      </c>
      <c r="X23" s="16">
        <v>107.5</v>
      </c>
      <c r="Y23" s="8">
        <f t="shared" si="13"/>
        <v>76.512968299711815</v>
      </c>
      <c r="Z23" s="14">
        <v>2.0542901459795369</v>
      </c>
      <c r="AA23" s="8">
        <f t="shared" si="14"/>
        <v>89.72854927010232</v>
      </c>
      <c r="AB23" s="10">
        <v>13</v>
      </c>
      <c r="AC23" s="8">
        <f t="shared" si="15"/>
        <v>86.666666666666671</v>
      </c>
      <c r="AD23" s="8">
        <f t="shared" si="16"/>
        <v>75.227050000000006</v>
      </c>
      <c r="AE23" s="10">
        <f t="shared" si="17"/>
        <v>75.23</v>
      </c>
      <c r="AF23" s="5">
        <f t="shared" si="18"/>
        <v>75.23</v>
      </c>
      <c r="AG23" s="4">
        <f t="shared" si="19"/>
        <v>6</v>
      </c>
      <c r="AH23" s="27">
        <v>4</v>
      </c>
      <c r="AI23" s="8">
        <f t="shared" si="20"/>
        <v>75</v>
      </c>
      <c r="AJ23" s="15">
        <v>4.5</v>
      </c>
      <c r="AK23" s="8">
        <f t="shared" si="21"/>
        <v>98.325358851674636</v>
      </c>
      <c r="AL23" s="28">
        <v>3.448779431337335E-2</v>
      </c>
      <c r="AM23" s="8">
        <f t="shared" si="22"/>
        <v>99.770081371244174</v>
      </c>
      <c r="AN23" s="10">
        <v>15</v>
      </c>
      <c r="AO23" s="8">
        <f t="shared" si="23"/>
        <v>50</v>
      </c>
      <c r="AP23" s="13">
        <f t="shared" si="24"/>
        <v>80.773859999999999</v>
      </c>
      <c r="AQ23" s="12">
        <f t="shared" si="25"/>
        <v>80.77</v>
      </c>
      <c r="AR23" s="11">
        <f t="shared" si="36"/>
        <v>80.77</v>
      </c>
      <c r="AS23" s="4">
        <f t="shared" si="27"/>
        <v>6</v>
      </c>
      <c r="AT23" s="10">
        <v>6</v>
      </c>
      <c r="AU23" s="8">
        <f t="shared" si="30"/>
        <v>50</v>
      </c>
      <c r="AV23" s="10">
        <v>75</v>
      </c>
      <c r="AW23" s="8">
        <f t="shared" si="28"/>
        <v>75.217391304347828</v>
      </c>
      <c r="AX23" s="32">
        <v>70.373679050550976</v>
      </c>
      <c r="AY23" s="8">
        <f t="shared" si="29"/>
        <v>99.131189147524069</v>
      </c>
      <c r="AZ23" s="7">
        <v>4</v>
      </c>
      <c r="BA23" s="6">
        <f t="shared" si="31"/>
        <v>50</v>
      </c>
      <c r="BB23" s="6">
        <f t="shared" si="32"/>
        <v>68.587149999999994</v>
      </c>
      <c r="BC23" s="5">
        <f t="shared" si="33"/>
        <v>68.587149999999994</v>
      </c>
      <c r="BD23" s="4">
        <f t="shared" si="34"/>
        <v>14</v>
      </c>
    </row>
    <row r="24" spans="1:56" ht="14.45" customHeight="1" x14ac:dyDescent="0.25">
      <c r="U24" s="34" t="s">
        <v>62</v>
      </c>
    </row>
    <row r="28" spans="1:56" ht="14.45" customHeight="1" x14ac:dyDescent="0.25">
      <c r="P28" s="2"/>
      <c r="U28" s="33"/>
    </row>
    <row r="29" spans="1:56" ht="14.45" customHeight="1" x14ac:dyDescent="0.25">
      <c r="P29" s="2"/>
      <c r="U29" s="33"/>
    </row>
    <row r="30" spans="1:56" ht="14.45" customHeight="1" x14ac:dyDescent="0.25">
      <c r="P30" s="2"/>
      <c r="U30" s="33"/>
    </row>
    <row r="31" spans="1:56" ht="14.45" customHeight="1" x14ac:dyDescent="0.25">
      <c r="P31" s="2"/>
      <c r="U31" s="33"/>
    </row>
    <row r="32" spans="1:56" ht="14.45" customHeight="1" x14ac:dyDescent="0.25">
      <c r="P32" s="2"/>
      <c r="U32" s="33"/>
    </row>
    <row r="33" spans="16:21" ht="14.45" customHeight="1" x14ac:dyDescent="0.25">
      <c r="P33" s="2"/>
      <c r="U33" s="33"/>
    </row>
    <row r="34" spans="16:21" ht="14.45" customHeight="1" x14ac:dyDescent="0.25">
      <c r="P34" s="2"/>
      <c r="U34" s="33"/>
    </row>
    <row r="35" spans="16:21" ht="14.45" customHeight="1" x14ac:dyDescent="0.25">
      <c r="P35" s="2"/>
      <c r="U35" s="33"/>
    </row>
    <row r="36" spans="16:21" ht="14.45" customHeight="1" x14ac:dyDescent="0.25">
      <c r="P36" s="2"/>
      <c r="U36" s="33"/>
    </row>
    <row r="37" spans="16:21" ht="14.45" customHeight="1" x14ac:dyDescent="0.25">
      <c r="P37" s="2"/>
      <c r="U37" s="33"/>
    </row>
    <row r="38" spans="16:21" ht="14.45" customHeight="1" x14ac:dyDescent="0.25">
      <c r="P38" s="2"/>
      <c r="U38" s="33"/>
    </row>
    <row r="39" spans="16:21" ht="14.45" customHeight="1" x14ac:dyDescent="0.25">
      <c r="P39" s="2"/>
      <c r="U39" s="33"/>
    </row>
    <row r="40" spans="16:21" ht="14.45" customHeight="1" x14ac:dyDescent="0.25">
      <c r="P40" s="2"/>
      <c r="U40" s="33"/>
    </row>
    <row r="41" spans="16:21" ht="14.45" customHeight="1" x14ac:dyDescent="0.25">
      <c r="P41" s="2"/>
      <c r="U41" s="33"/>
    </row>
    <row r="42" spans="16:21" ht="14.45" customHeight="1" x14ac:dyDescent="0.25">
      <c r="P42" s="2"/>
      <c r="U42" s="33"/>
    </row>
    <row r="43" spans="16:21" ht="14.45" customHeight="1" x14ac:dyDescent="0.25">
      <c r="P43" s="2"/>
      <c r="U43" s="33"/>
    </row>
  </sheetData>
  <autoFilter ref="A7:BD23" xr:uid="{00000000-0009-0000-0000-000000000000}">
    <sortState ref="A8:BD23">
      <sortCondition ref="A7:A23"/>
    </sortState>
  </autoFilter>
  <mergeCells count="4">
    <mergeCell ref="D6:U6"/>
    <mergeCell ref="V6:AG6"/>
    <mergeCell ref="AH6:AS6"/>
    <mergeCell ref="AT6:BD6"/>
  </mergeCells>
  <pageMargins left="0.7" right="0.7" top="0.75" bottom="0.75" header="0.3" footer="0.3"/>
  <pageSetup orientation="portrait" r:id="rId1"/>
  <customProperties>
    <customPr name="%startcell%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DB2018 NGA Simulator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Trimor Mici</dc:creator>
  <cp:lastModifiedBy>Azizbek Bakiyev</cp:lastModifiedBy>
  <dcterms:created xsi:type="dcterms:W3CDTF">2018-08-21T20:15:27Z</dcterms:created>
  <dcterms:modified xsi:type="dcterms:W3CDTF">2019-06-03T15:09:03Z</dcterms:modified>
</cp:coreProperties>
</file>