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b501620\Desktop\SNDB-KAZAKHSTAN\"/>
    </mc:Choice>
  </mc:AlternateContent>
  <bookViews>
    <workbookView xWindow="0" yWindow="0" windowWidth="15300" windowHeight="6480" tabRatio="649"/>
  </bookViews>
  <sheets>
    <sheet name="Simulator DB Kazakhstan 2017" sheetId="1" r:id="rId1"/>
  </sheets>
  <definedNames>
    <definedName name="_xlnm._FilterDatabase" localSheetId="0" hidden="1">'Simulator DB Kazakhstan 2017'!$A$4:$AY$4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/>
  <c r="AJ8" i="1"/>
  <c r="AJ9" i="1"/>
  <c r="AJ10" i="1"/>
  <c r="AJ11" i="1"/>
  <c r="AJ12" i="1"/>
  <c r="AJ5" i="1"/>
  <c r="J5" i="1"/>
  <c r="J6" i="1"/>
  <c r="J7" i="1"/>
  <c r="J8" i="1"/>
  <c r="J9" i="1"/>
  <c r="J10" i="1"/>
  <c r="J11" i="1"/>
  <c r="J12" i="1"/>
  <c r="F5" i="1"/>
  <c r="H5" i="1"/>
  <c r="L5" i="1"/>
  <c r="F6" i="1"/>
  <c r="H6" i="1"/>
  <c r="L6" i="1"/>
  <c r="F7" i="1"/>
  <c r="H7" i="1"/>
  <c r="L7" i="1"/>
  <c r="F8" i="1"/>
  <c r="H8" i="1"/>
  <c r="L8" i="1"/>
  <c r="F9" i="1"/>
  <c r="H9" i="1"/>
  <c r="L9" i="1"/>
  <c r="F10" i="1"/>
  <c r="H10" i="1"/>
  <c r="L10" i="1"/>
  <c r="F11" i="1"/>
  <c r="H11" i="1"/>
  <c r="L11" i="1"/>
  <c r="F12" i="1"/>
  <c r="H12" i="1"/>
  <c r="L12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5" i="1"/>
  <c r="N5" i="1"/>
  <c r="Q5" i="1"/>
  <c r="S5" i="1"/>
  <c r="U5" i="1"/>
  <c r="W5" i="1"/>
  <c r="X5" i="1"/>
  <c r="AB5" i="1"/>
  <c r="AD5" i="1"/>
  <c r="AF5" i="1"/>
  <c r="AH5" i="1"/>
  <c r="AI5" i="1"/>
  <c r="AM5" i="1"/>
  <c r="AO5" i="1"/>
  <c r="AQ5" i="1"/>
  <c r="AS5" i="1"/>
  <c r="AT5" i="1"/>
  <c r="D5" i="1"/>
  <c r="O6" i="1"/>
  <c r="O7" i="1"/>
  <c r="O8" i="1"/>
  <c r="O9" i="1"/>
  <c r="O10" i="1"/>
  <c r="O11" i="1"/>
  <c r="O12" i="1"/>
  <c r="O5" i="1"/>
  <c r="AO10" i="1"/>
  <c r="AO9" i="1"/>
  <c r="AO8" i="1"/>
  <c r="AO7" i="1"/>
  <c r="AH6" i="1"/>
  <c r="AH7" i="1"/>
  <c r="AH8" i="1"/>
  <c r="AH9" i="1"/>
  <c r="AH10" i="1"/>
  <c r="AH11" i="1"/>
  <c r="AH12" i="1"/>
  <c r="U6" i="1"/>
  <c r="U7" i="1"/>
  <c r="U8" i="1"/>
  <c r="U9" i="1"/>
  <c r="U10" i="1"/>
  <c r="U11" i="1"/>
  <c r="U12" i="1"/>
  <c r="AS8" i="1"/>
  <c r="AQ8" i="1"/>
  <c r="AM8" i="1"/>
  <c r="AF8" i="1"/>
  <c r="AD8" i="1"/>
  <c r="AB8" i="1"/>
  <c r="W8" i="1"/>
  <c r="S8" i="1"/>
  <c r="Q8" i="1"/>
  <c r="AS10" i="1"/>
  <c r="AQ10" i="1"/>
  <c r="AM10" i="1"/>
  <c r="AF10" i="1"/>
  <c r="AD10" i="1"/>
  <c r="AB10" i="1"/>
  <c r="W10" i="1"/>
  <c r="S10" i="1"/>
  <c r="Q10" i="1"/>
  <c r="AS6" i="1"/>
  <c r="AQ6" i="1"/>
  <c r="AO6" i="1"/>
  <c r="AM6" i="1"/>
  <c r="AF6" i="1"/>
  <c r="AD6" i="1"/>
  <c r="AB6" i="1"/>
  <c r="W6" i="1"/>
  <c r="S6" i="1"/>
  <c r="Q6" i="1"/>
  <c r="X6" i="1"/>
  <c r="AU5" i="1"/>
  <c r="X8" i="1"/>
  <c r="Y5" i="1"/>
  <c r="X10" i="1"/>
  <c r="Y6" i="1"/>
  <c r="AU6" i="1"/>
  <c r="AU10" i="1"/>
  <c r="AU8" i="1"/>
  <c r="Y10" i="1"/>
  <c r="AT10" i="1"/>
  <c r="Y8" i="1"/>
  <c r="AI10" i="1"/>
  <c r="AT8" i="1"/>
  <c r="AI8" i="1"/>
  <c r="AT6" i="1"/>
  <c r="AI6" i="1"/>
  <c r="D10" i="1"/>
  <c r="D6" i="1"/>
  <c r="D8" i="1"/>
  <c r="AF7" i="1"/>
  <c r="AF12" i="1"/>
  <c r="AF9" i="1"/>
  <c r="AF11" i="1"/>
  <c r="AD7" i="1"/>
  <c r="AD12" i="1"/>
  <c r="AD9" i="1"/>
  <c r="AD11" i="1"/>
  <c r="AB7" i="1"/>
  <c r="AB12" i="1"/>
  <c r="AB9" i="1"/>
  <c r="AB11" i="1"/>
  <c r="AM7" i="1"/>
  <c r="AI12" i="1"/>
  <c r="AI7" i="1"/>
  <c r="AI11" i="1"/>
  <c r="AI9" i="1"/>
  <c r="AQ7" i="1"/>
  <c r="AQ12" i="1"/>
  <c r="AQ9" i="1"/>
  <c r="AQ11" i="1"/>
  <c r="AM12" i="1"/>
  <c r="AM9" i="1"/>
  <c r="AM11" i="1"/>
  <c r="AK11" i="1"/>
  <c r="AK12" i="1"/>
  <c r="AK9" i="1"/>
  <c r="AK7" i="1"/>
  <c r="AK10" i="1"/>
  <c r="AK8" i="1"/>
  <c r="AK5" i="1"/>
  <c r="AK6" i="1"/>
  <c r="AO12" i="1"/>
  <c r="AS12" i="1"/>
  <c r="AS9" i="1"/>
  <c r="AT9" i="1"/>
  <c r="AS7" i="1"/>
  <c r="AT7" i="1"/>
  <c r="AO11" i="1"/>
  <c r="AS11" i="1"/>
  <c r="Q12" i="1"/>
  <c r="S12" i="1"/>
  <c r="W12" i="1"/>
  <c r="Q9" i="1"/>
  <c r="S9" i="1"/>
  <c r="W9" i="1"/>
  <c r="Q7" i="1"/>
  <c r="S7" i="1"/>
  <c r="W7" i="1"/>
  <c r="Q11" i="1"/>
  <c r="S11" i="1"/>
  <c r="W11" i="1"/>
  <c r="AT12" i="1"/>
  <c r="AT11" i="1"/>
  <c r="X7" i="1"/>
  <c r="X11" i="1"/>
  <c r="Y12" i="1"/>
  <c r="AU12" i="1"/>
  <c r="X12" i="1"/>
  <c r="AU7" i="1"/>
  <c r="Y7" i="1"/>
  <c r="X9" i="1"/>
  <c r="Y11" i="1"/>
  <c r="Y9" i="1"/>
  <c r="AU11" i="1"/>
  <c r="AU9" i="1"/>
  <c r="D11" i="1"/>
  <c r="D12" i="1"/>
  <c r="D9" i="1"/>
  <c r="D7" i="1"/>
  <c r="AV9" i="1"/>
  <c r="Z12" i="1"/>
  <c r="AV11" i="1"/>
  <c r="AV12" i="1"/>
  <c r="AV7" i="1"/>
  <c r="AV6" i="1"/>
  <c r="AV5" i="1"/>
  <c r="AV10" i="1"/>
  <c r="AV8" i="1"/>
  <c r="Z7" i="1"/>
  <c r="Z8" i="1"/>
  <c r="Z6" i="1"/>
  <c r="Z5" i="1"/>
  <c r="Z10" i="1"/>
  <c r="Z9" i="1"/>
  <c r="Z11" i="1"/>
  <c r="C9" i="1"/>
  <c r="C11" i="1"/>
  <c r="C5" i="1"/>
  <c r="C6" i="1"/>
  <c r="C10" i="1"/>
  <c r="C8" i="1"/>
  <c r="C12" i="1"/>
  <c r="C7" i="1"/>
</calcChain>
</file>

<file path=xl/sharedStrings.xml><?xml version="1.0" encoding="utf-8"?>
<sst xmlns="http://schemas.openxmlformats.org/spreadsheetml/2006/main" count="72" uniqueCount="50">
  <si>
    <t>Procedures (number)</t>
  </si>
  <si>
    <t>Time (days)</t>
  </si>
  <si>
    <t>Cost (% of income per capita)</t>
  </si>
  <si>
    <t>Cost (% of property value)</t>
  </si>
  <si>
    <t>Starting a Business</t>
  </si>
  <si>
    <t>Dealing with Construction Permits</t>
  </si>
  <si>
    <t>Registering Property</t>
  </si>
  <si>
    <t>Building Quality Control Index</t>
  </si>
  <si>
    <t>Frontier</t>
  </si>
  <si>
    <t>Worse performance</t>
  </si>
  <si>
    <t>DTF Procedures</t>
  </si>
  <si>
    <t>DTF Time</t>
  </si>
  <si>
    <t>DTF Cost</t>
  </si>
  <si>
    <t>DTF QCI</t>
  </si>
  <si>
    <t>Distance to the frontier Construction (for agg rank)</t>
  </si>
  <si>
    <t>Distance to the frontier Property (for agg rank)</t>
  </si>
  <si>
    <t>Distance to the frontier Property</t>
  </si>
  <si>
    <t>DTF QLAI</t>
  </si>
  <si>
    <t>Cost (% of warehouse value)</t>
  </si>
  <si>
    <t>Getting electricity</t>
  </si>
  <si>
    <t>City</t>
  </si>
  <si>
    <t>Reliability of supply and transparency of tariff Index</t>
  </si>
  <si>
    <t>DTF Index</t>
  </si>
  <si>
    <t>DTF Time for women</t>
  </si>
  <si>
    <t>DTF Paid-in Min.</t>
  </si>
  <si>
    <t>Distance to the frontier Starting a Business (for agg rank) average</t>
  </si>
  <si>
    <t>Quality of land administration Index</t>
  </si>
  <si>
    <t>Astana</t>
  </si>
  <si>
    <t>Shymkent</t>
  </si>
  <si>
    <t>Pavlodar</t>
  </si>
  <si>
    <t>Kostanay</t>
  </si>
  <si>
    <t>Oskemen</t>
  </si>
  <si>
    <t>Aktobe</t>
  </si>
  <si>
    <t>South Kazakhstan</t>
  </si>
  <si>
    <t>Karagandy</t>
  </si>
  <si>
    <t>Almaty city</t>
  </si>
  <si>
    <t>Location</t>
  </si>
  <si>
    <t>East Kazakhstan</t>
  </si>
  <si>
    <t>Ease of Doing Business</t>
  </si>
  <si>
    <t>Rank as published in Doing Business in Kazakhstan 2017 Report</t>
  </si>
  <si>
    <t>Aggegate Distance to the frontier (4 indicators)</t>
  </si>
  <si>
    <t>Distance to the frontier Starting a Business average</t>
  </si>
  <si>
    <t>Ease of Starting a Business (RANK)</t>
  </si>
  <si>
    <t>Distance to the frontier
Dealing with construction permits</t>
  </si>
  <si>
    <t>Ease of Dealing with construction permits
(RANK)</t>
  </si>
  <si>
    <t>Ease of Getting electricity
(RANK)</t>
  </si>
  <si>
    <t>Ease of Registering property 
(RANK)</t>
  </si>
  <si>
    <t>Distance to the frontier Getting electricity</t>
  </si>
  <si>
    <t>Paid-in Min. Capital (% of income per capita)</t>
  </si>
  <si>
    <t>Note:  The DTF measure is normalized to range between 0 and 100, with 100 representing the frontier of best practices (the higher the score, the better). The procedures to start a business are the same for men and women across all 8 locations measured.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</si>
</sst>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#,##0.0_);\(#,##0.0\)"/>
    <numFmt numFmtId="169" formatCode="_(* #,##0.00000_);_(* \(#,##0.00000\);_(* &quot;-&quot;???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" fontId="6" fillId="6" borderId="6">
      <alignment horizontal="right" vertical="center"/>
    </xf>
    <xf numFmtId="0" fontId="4" fillId="0" borderId="0"/>
    <xf numFmtId="0" fontId="7" fillId="6" borderId="6">
      <alignment horizontal="right" vertical="center"/>
    </xf>
    <xf numFmtId="0" fontId="2" fillId="6" borderId="7"/>
    <xf numFmtId="0" fontId="6" fillId="5" borderId="6">
      <alignment horizontal="center" vertical="center"/>
    </xf>
    <xf numFmtId="1" fontId="6" fillId="6" borderId="6">
      <alignment horizontal="right" vertical="center"/>
    </xf>
    <xf numFmtId="0" fontId="2" fillId="6" borderId="0"/>
    <xf numFmtId="0" fontId="8" fillId="6" borderId="6">
      <alignment horizontal="left" vertical="center"/>
    </xf>
    <xf numFmtId="0" fontId="8" fillId="6" borderId="6"/>
    <xf numFmtId="0" fontId="7" fillId="6" borderId="6">
      <alignment horizontal="right" vertical="center"/>
    </xf>
    <xf numFmtId="0" fontId="9" fillId="7" borderId="6">
      <alignment horizontal="left" vertical="center"/>
    </xf>
    <xf numFmtId="0" fontId="9" fillId="7" borderId="6">
      <alignment horizontal="left" vertical="center"/>
    </xf>
    <xf numFmtId="0" fontId="10" fillId="6" borderId="6">
      <alignment horizontal="left" vertical="center"/>
    </xf>
    <xf numFmtId="0" fontId="11" fillId="6" borderId="7"/>
    <xf numFmtId="0" fontId="6" fillId="8" borderId="6">
      <alignment horizontal="left" vertical="center"/>
    </xf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13" fillId="4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43" fontId="12" fillId="3" borderId="0" xfId="1" applyFont="1" applyFill="1" applyBorder="1" applyAlignment="1" applyProtection="1">
      <alignment vertical="center"/>
    </xf>
    <xf numFmtId="164" fontId="13" fillId="0" borderId="0" xfId="1" applyNumberFormat="1" applyFont="1"/>
    <xf numFmtId="43" fontId="13" fillId="0" borderId="0" xfId="0" applyNumberFormat="1" applyFont="1"/>
    <xf numFmtId="43" fontId="13" fillId="0" borderId="0" xfId="1" applyFont="1"/>
    <xf numFmtId="164" fontId="13" fillId="0" borderId="0" xfId="0" applyNumberFormat="1" applyFont="1"/>
    <xf numFmtId="43" fontId="14" fillId="2" borderId="1" xfId="1" applyFont="1" applyFill="1" applyBorder="1" applyAlignment="1" applyProtection="1">
      <alignment horizontal="center" vertical="center" wrapText="1"/>
    </xf>
    <xf numFmtId="43" fontId="14" fillId="2" borderId="3" xfId="1" applyFont="1" applyFill="1" applyBorder="1" applyAlignment="1" applyProtection="1">
      <alignment horizontal="center" vertical="center" wrapText="1"/>
    </xf>
    <xf numFmtId="43" fontId="12" fillId="2" borderId="5" xfId="1" applyFont="1" applyFill="1" applyBorder="1" applyAlignment="1" applyProtection="1">
      <alignment horizontal="center" vertical="center" wrapText="1"/>
      <protection locked="0"/>
    </xf>
    <xf numFmtId="43" fontId="15" fillId="2" borderId="5" xfId="1" applyFont="1" applyFill="1" applyBorder="1" applyAlignment="1" applyProtection="1">
      <alignment horizontal="center" vertical="center" wrapText="1"/>
    </xf>
    <xf numFmtId="43" fontId="12" fillId="2" borderId="5" xfId="1" applyFont="1" applyFill="1" applyBorder="1" applyAlignment="1" applyProtection="1">
      <alignment horizontal="center" vertical="center" wrapText="1"/>
    </xf>
    <xf numFmtId="166" fontId="13" fillId="0" borderId="0" xfId="0" applyNumberFormat="1" applyFont="1"/>
    <xf numFmtId="39" fontId="13" fillId="0" borderId="0" xfId="1" applyNumberFormat="1" applyFont="1" applyAlignment="1"/>
    <xf numFmtId="164" fontId="12" fillId="3" borderId="0" xfId="1" applyNumberFormat="1" applyFont="1" applyFill="1" applyAlignment="1" applyProtection="1">
      <protection locked="0"/>
    </xf>
    <xf numFmtId="43" fontId="12" fillId="3" borderId="0" xfId="1" applyNumberFormat="1" applyFont="1" applyFill="1" applyAlignment="1" applyProtection="1">
      <protection locked="0"/>
    </xf>
    <xf numFmtId="165" fontId="12" fillId="3" borderId="0" xfId="1" applyNumberFormat="1" applyFont="1" applyFill="1" applyAlignment="1" applyProtection="1">
      <protection locked="0"/>
    </xf>
    <xf numFmtId="39" fontId="12" fillId="3" borderId="0" xfId="1" applyNumberFormat="1" applyFont="1" applyFill="1" applyAlignment="1" applyProtection="1">
      <protection locked="0"/>
    </xf>
    <xf numFmtId="0" fontId="12" fillId="3" borderId="0" xfId="1" applyNumberFormat="1" applyFont="1" applyFill="1" applyAlignment="1" applyProtection="1">
      <protection locked="0"/>
    </xf>
    <xf numFmtId="164" fontId="14" fillId="3" borderId="4" xfId="1" applyNumberFormat="1" applyFont="1" applyFill="1" applyBorder="1" applyProtection="1"/>
    <xf numFmtId="164" fontId="12" fillId="3" borderId="0" xfId="1" applyNumberFormat="1" applyFont="1" applyFill="1" applyBorder="1" applyProtection="1">
      <protection locked="0"/>
    </xf>
    <xf numFmtId="167" fontId="12" fillId="3" borderId="0" xfId="1" applyNumberFormat="1" applyFont="1" applyFill="1" applyBorder="1" applyProtection="1">
      <protection locked="0"/>
    </xf>
    <xf numFmtId="2" fontId="12" fillId="3" borderId="0" xfId="1" applyNumberFormat="1" applyFont="1" applyFill="1" applyBorder="1" applyProtection="1">
      <protection locked="0"/>
    </xf>
    <xf numFmtId="1" fontId="12" fillId="3" borderId="0" xfId="1" applyNumberFormat="1" applyFont="1" applyFill="1" applyBorder="1" applyProtection="1">
      <protection locked="0"/>
    </xf>
    <xf numFmtId="43" fontId="15" fillId="3" borderId="0" xfId="1" applyNumberFormat="1" applyFont="1" applyFill="1" applyAlignment="1" applyProtection="1">
      <protection locked="0"/>
    </xf>
    <xf numFmtId="43" fontId="12" fillId="3" borderId="0" xfId="1" applyFont="1" applyFill="1" applyBorder="1" applyProtection="1"/>
    <xf numFmtId="164" fontId="12" fillId="3" borderId="0" xfId="1" applyNumberFormat="1" applyFont="1" applyFill="1" applyBorder="1" applyProtection="1"/>
    <xf numFmtId="39" fontId="12" fillId="3" borderId="0" xfId="1" applyNumberFormat="1" applyFont="1" applyFill="1" applyBorder="1" applyProtection="1"/>
    <xf numFmtId="168" fontId="12" fillId="3" borderId="0" xfId="1" applyNumberFormat="1" applyFont="1" applyFill="1" applyBorder="1" applyProtection="1"/>
    <xf numFmtId="37" fontId="12" fillId="3" borderId="0" xfId="1" applyNumberFormat="1" applyFont="1" applyFill="1" applyBorder="1" applyProtection="1"/>
    <xf numFmtId="39" fontId="15" fillId="3" borderId="0" xfId="1" applyNumberFormat="1" applyFont="1" applyFill="1" applyBorder="1" applyProtection="1"/>
    <xf numFmtId="164" fontId="14" fillId="3" borderId="0" xfId="1" applyNumberFormat="1" applyFont="1" applyFill="1" applyBorder="1" applyProtection="1"/>
    <xf numFmtId="164" fontId="12" fillId="3" borderId="8" xfId="1" applyNumberFormat="1" applyFont="1" applyFill="1" applyBorder="1" applyProtection="1">
      <protection locked="0"/>
    </xf>
    <xf numFmtId="165" fontId="12" fillId="3" borderId="0" xfId="1" applyNumberFormat="1" applyFont="1" applyFill="1" applyBorder="1" applyProtection="1">
      <protection locked="0"/>
    </xf>
    <xf numFmtId="164" fontId="12" fillId="3" borderId="9" xfId="1" applyNumberFormat="1" applyFont="1" applyFill="1" applyBorder="1" applyProtection="1">
      <protection locked="0"/>
    </xf>
    <xf numFmtId="168" fontId="12" fillId="3" borderId="0" xfId="1" applyNumberFormat="1" applyFont="1" applyFill="1" applyBorder="1" applyProtection="1">
      <protection locked="0"/>
    </xf>
    <xf numFmtId="41" fontId="14" fillId="3" borderId="0" xfId="1" applyNumberFormat="1" applyFont="1" applyFill="1" applyBorder="1" applyAlignment="1" applyProtection="1">
      <alignment vertical="center"/>
    </xf>
    <xf numFmtId="43" fontId="14" fillId="3" borderId="0" xfId="1" applyFont="1" applyFill="1" applyBorder="1" applyAlignment="1" applyProtection="1">
      <alignment vertical="center"/>
    </xf>
    <xf numFmtId="43" fontId="12" fillId="3" borderId="0" xfId="1" applyNumberFormat="1" applyFont="1" applyFill="1" applyBorder="1" applyProtection="1"/>
    <xf numFmtId="169" fontId="15" fillId="3" borderId="0" xfId="1" applyNumberFormat="1" applyFont="1" applyFill="1" applyBorder="1" applyProtection="1"/>
    <xf numFmtId="43" fontId="14" fillId="2" borderId="1" xfId="1" applyFont="1" applyFill="1" applyBorder="1" applyAlignment="1" applyProtection="1">
      <alignment horizontal="left" wrapText="1"/>
      <protection locked="0"/>
    </xf>
    <xf numFmtId="43" fontId="14" fillId="2" borderId="3" xfId="1" applyFont="1" applyFill="1" applyBorder="1" applyAlignment="1" applyProtection="1">
      <alignment horizontal="left" wrapText="1"/>
      <protection locked="0"/>
    </xf>
    <xf numFmtId="43" fontId="14" fillId="2" borderId="1" xfId="1" applyFont="1" applyFill="1" applyBorder="1" applyAlignment="1" applyProtection="1">
      <alignment horizontal="center"/>
      <protection locked="0"/>
    </xf>
    <xf numFmtId="43" fontId="14" fillId="2" borderId="2" xfId="1" applyFont="1" applyFill="1" applyBorder="1" applyAlignment="1" applyProtection="1">
      <alignment horizontal="center"/>
      <protection locked="0"/>
    </xf>
    <xf numFmtId="43" fontId="14" fillId="2" borderId="3" xfId="1" applyFont="1" applyFill="1" applyBorder="1" applyAlignment="1" applyProtection="1">
      <alignment horizontal="center"/>
      <protection locked="0"/>
    </xf>
    <xf numFmtId="43" fontId="14" fillId="2" borderId="1" xfId="1" applyFont="1" applyFill="1" applyBorder="1" applyAlignment="1" applyProtection="1">
      <alignment horizontal="center" wrapText="1"/>
      <protection locked="0"/>
    </xf>
    <xf numFmtId="43" fontId="14" fillId="2" borderId="3" xfId="1" applyFont="1" applyFill="1" applyBorder="1" applyAlignment="1" applyProtection="1">
      <alignment horizontal="center" wrapText="1"/>
      <protection locked="0"/>
    </xf>
  </cellXfs>
  <cellStyles count="38">
    <cellStyle name="clsAltData" xfId="3"/>
    <cellStyle name="clsAltMRVData" xfId="5"/>
    <cellStyle name="clsBlank" xfId="6"/>
    <cellStyle name="clsColumnHeader" xfId="7"/>
    <cellStyle name="clsData" xfId="8"/>
    <cellStyle name="clsDefault" xfId="9"/>
    <cellStyle name="clsFooter" xfId="10"/>
    <cellStyle name="clsIndexTableTitle" xfId="11"/>
    <cellStyle name="clsMRVData" xfId="12"/>
    <cellStyle name="clsReportFooter" xfId="13"/>
    <cellStyle name="clsReportHeader" xfId="14"/>
    <cellStyle name="clsRowHeader" xfId="15"/>
    <cellStyle name="clsScale" xfId="16"/>
    <cellStyle name="clsSection" xfId="17"/>
    <cellStyle name="Comma" xfId="1" builtinId="3"/>
    <cellStyle name="Comma 2" xfId="19"/>
    <cellStyle name="Comma 2 2" xfId="20"/>
    <cellStyle name="Comma 3" xfId="18"/>
    <cellStyle name="Hyperlink 2" xfId="33"/>
    <cellStyle name="Normal" xfId="0" builtinId="0"/>
    <cellStyle name="Normal 10" xfId="37"/>
    <cellStyle name="Normal 2" xfId="2"/>
    <cellStyle name="Normal 2 2" xfId="21"/>
    <cellStyle name="Normal 2 3" xfId="25"/>
    <cellStyle name="Normal 2 4" xfId="27"/>
    <cellStyle name="Normal 2_2.Cost" xfId="22"/>
    <cellStyle name="Normal 3" xfId="28"/>
    <cellStyle name="Normal 3 2" xfId="29"/>
    <cellStyle name="Normal 4" xfId="30"/>
    <cellStyle name="Normal 5" xfId="32"/>
    <cellStyle name="Normal 5 2" xfId="35"/>
    <cellStyle name="Normal 6" xfId="34"/>
    <cellStyle name="Normal 7" xfId="36"/>
    <cellStyle name="Normal 8" xfId="4"/>
    <cellStyle name="Normal 9" xfId="31"/>
    <cellStyle name="Percent 2" xfId="24"/>
    <cellStyle name="Percent 2 2" xfId="26"/>
    <cellStyle name="Percent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A38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" sqref="F1:F1048576"/>
    </sheetView>
  </sheetViews>
  <sheetFormatPr defaultRowHeight="12.75" x14ac:dyDescent="0.2"/>
  <cols>
    <col min="1" max="1" width="16.28515625" style="2" customWidth="1"/>
    <col min="2" max="2" width="18.5703125" style="2" customWidth="1"/>
    <col min="3" max="3" width="14.42578125" style="2" customWidth="1"/>
    <col min="4" max="4" width="15.85546875" style="2" customWidth="1"/>
    <col min="5" max="5" width="10" style="2" customWidth="1"/>
    <col min="6" max="6" width="11.5703125" style="2" hidden="1" customWidth="1"/>
    <col min="7" max="7" width="9.140625" style="2"/>
    <col min="8" max="8" width="9.140625" style="2" hidden="1" customWidth="1"/>
    <col min="9" max="9" width="10.7109375" style="2" customWidth="1"/>
    <col min="10" max="10" width="11.28515625" style="2" hidden="1" customWidth="1"/>
    <col min="11" max="11" width="13.140625" style="2" customWidth="1"/>
    <col min="12" max="13" width="11.140625" style="2" hidden="1" customWidth="1"/>
    <col min="14" max="14" width="10.7109375" style="2" customWidth="1"/>
    <col min="15" max="15" width="9.140625" style="2"/>
    <col min="16" max="16" width="10.28515625" style="2" customWidth="1"/>
    <col min="17" max="17" width="10.28515625" style="2" hidden="1" customWidth="1"/>
    <col min="18" max="18" width="9.140625" style="2"/>
    <col min="19" max="19" width="9.140625" style="2" hidden="1" customWidth="1"/>
    <col min="20" max="20" width="9.140625" style="2"/>
    <col min="21" max="21" width="9.140625" style="2" hidden="1" customWidth="1"/>
    <col min="22" max="22" width="9.140625" style="2"/>
    <col min="23" max="23" width="9.140625" style="2" hidden="1" customWidth="1"/>
    <col min="24" max="24" width="11.42578125" style="2" hidden="1" customWidth="1"/>
    <col min="25" max="25" width="10.85546875" style="2" customWidth="1"/>
    <col min="26" max="27" width="11.42578125" style="2" customWidth="1"/>
    <col min="28" max="28" width="11.42578125" style="2" hidden="1" customWidth="1"/>
    <col min="29" max="29" width="11.42578125" style="2" customWidth="1"/>
    <col min="30" max="30" width="11.42578125" style="2" hidden="1" customWidth="1"/>
    <col min="31" max="31" width="11.42578125" style="2" customWidth="1"/>
    <col min="32" max="32" width="11.42578125" style="2" hidden="1" customWidth="1"/>
    <col min="33" max="33" width="11.42578125" style="2" customWidth="1"/>
    <col min="34" max="35" width="11.42578125" style="2" hidden="1" customWidth="1"/>
    <col min="36" max="37" width="11.42578125" style="2" customWidth="1"/>
    <col min="38" max="38" width="10.28515625" style="2" customWidth="1"/>
    <col min="39" max="39" width="10.28515625" style="2" hidden="1" customWidth="1"/>
    <col min="40" max="40" width="9.140625" style="2"/>
    <col min="41" max="41" width="9.140625" style="2" hidden="1" customWidth="1"/>
    <col min="42" max="42" width="9.140625" style="2" customWidth="1"/>
    <col min="43" max="43" width="9.140625" style="2" hidden="1" customWidth="1"/>
    <col min="44" max="44" width="13.5703125" style="2" customWidth="1"/>
    <col min="45" max="45" width="13.5703125" style="2" hidden="1" customWidth="1"/>
    <col min="46" max="46" width="9.85546875" style="2" hidden="1" customWidth="1"/>
    <col min="47" max="47" width="9.140625" style="2" customWidth="1"/>
    <col min="48" max="16384" width="9.140625" style="2"/>
  </cols>
  <sheetData>
    <row r="1" spans="1:51" s="1" customFormat="1" x14ac:dyDescent="0.2">
      <c r="B1" s="1" t="s">
        <v>8</v>
      </c>
      <c r="E1" s="1">
        <v>1</v>
      </c>
      <c r="G1" s="1">
        <v>0.5</v>
      </c>
      <c r="I1" s="1">
        <v>0</v>
      </c>
      <c r="K1" s="1">
        <v>0</v>
      </c>
      <c r="P1" s="1">
        <v>5</v>
      </c>
      <c r="R1" s="1">
        <v>26</v>
      </c>
      <c r="T1" s="1">
        <v>0</v>
      </c>
      <c r="V1" s="1">
        <v>15</v>
      </c>
      <c r="AA1" s="1">
        <v>3</v>
      </c>
      <c r="AC1" s="1">
        <v>18</v>
      </c>
      <c r="AE1" s="1">
        <v>0</v>
      </c>
      <c r="AG1" s="1">
        <v>8</v>
      </c>
      <c r="AL1" s="1">
        <v>1</v>
      </c>
      <c r="AN1" s="1">
        <v>1</v>
      </c>
      <c r="AP1" s="1">
        <v>0</v>
      </c>
      <c r="AR1" s="1">
        <v>30</v>
      </c>
    </row>
    <row r="2" spans="1:51" s="1" customFormat="1" x14ac:dyDescent="0.2">
      <c r="B2" s="1" t="s">
        <v>9</v>
      </c>
      <c r="E2" s="1">
        <v>18</v>
      </c>
      <c r="G2" s="1">
        <v>100</v>
      </c>
      <c r="I2" s="1">
        <v>200</v>
      </c>
      <c r="K2" s="1">
        <v>400</v>
      </c>
      <c r="P2" s="1">
        <v>30</v>
      </c>
      <c r="R2" s="1">
        <v>373</v>
      </c>
      <c r="T2" s="1">
        <v>20</v>
      </c>
      <c r="V2" s="1">
        <v>0</v>
      </c>
      <c r="AA2" s="1">
        <v>9</v>
      </c>
      <c r="AC2" s="1">
        <v>248</v>
      </c>
      <c r="AE2" s="1">
        <v>8100</v>
      </c>
      <c r="AG2" s="1">
        <v>0</v>
      </c>
      <c r="AL2" s="1">
        <v>13</v>
      </c>
      <c r="AN2" s="1">
        <v>210</v>
      </c>
      <c r="AP2" s="1">
        <v>15</v>
      </c>
      <c r="AR2" s="1">
        <v>0</v>
      </c>
    </row>
    <row r="3" spans="1:51" ht="15" customHeight="1" x14ac:dyDescent="0.2">
      <c r="A3" s="42"/>
      <c r="B3" s="43"/>
      <c r="C3" s="47" t="s">
        <v>38</v>
      </c>
      <c r="D3" s="48"/>
      <c r="E3" s="44" t="s">
        <v>4</v>
      </c>
      <c r="F3" s="45"/>
      <c r="G3" s="45"/>
      <c r="H3" s="45"/>
      <c r="I3" s="45"/>
      <c r="J3" s="45"/>
      <c r="K3" s="45"/>
      <c r="L3" s="45"/>
      <c r="M3" s="45"/>
      <c r="N3" s="45"/>
      <c r="O3" s="46"/>
      <c r="P3" s="44" t="s">
        <v>5</v>
      </c>
      <c r="Q3" s="45"/>
      <c r="R3" s="45"/>
      <c r="S3" s="45"/>
      <c r="T3" s="45"/>
      <c r="U3" s="45"/>
      <c r="V3" s="45"/>
      <c r="W3" s="45"/>
      <c r="X3" s="45"/>
      <c r="Y3" s="45"/>
      <c r="Z3" s="46"/>
      <c r="AA3" s="44" t="s">
        <v>19</v>
      </c>
      <c r="AB3" s="45"/>
      <c r="AC3" s="45"/>
      <c r="AD3" s="45"/>
      <c r="AE3" s="45"/>
      <c r="AF3" s="45"/>
      <c r="AG3" s="45"/>
      <c r="AH3" s="45"/>
      <c r="AI3" s="45"/>
      <c r="AJ3" s="45"/>
      <c r="AK3" s="46"/>
      <c r="AL3" s="44" t="s">
        <v>6</v>
      </c>
      <c r="AM3" s="45"/>
      <c r="AN3" s="45"/>
      <c r="AO3" s="45"/>
      <c r="AP3" s="45"/>
      <c r="AQ3" s="45"/>
      <c r="AR3" s="45"/>
      <c r="AS3" s="45"/>
      <c r="AT3" s="45"/>
      <c r="AU3" s="45"/>
      <c r="AV3" s="46"/>
    </row>
    <row r="4" spans="1:51" ht="98.25" customHeight="1" x14ac:dyDescent="0.2">
      <c r="A4" s="9" t="s">
        <v>36</v>
      </c>
      <c r="B4" s="10" t="s">
        <v>20</v>
      </c>
      <c r="C4" s="10" t="s">
        <v>39</v>
      </c>
      <c r="D4" s="10" t="s">
        <v>40</v>
      </c>
      <c r="E4" s="11" t="s">
        <v>0</v>
      </c>
      <c r="F4" s="11" t="s">
        <v>10</v>
      </c>
      <c r="G4" s="11" t="s">
        <v>1</v>
      </c>
      <c r="H4" s="11" t="s">
        <v>23</v>
      </c>
      <c r="I4" s="11" t="s">
        <v>2</v>
      </c>
      <c r="J4" s="11" t="s">
        <v>12</v>
      </c>
      <c r="K4" s="11" t="s">
        <v>48</v>
      </c>
      <c r="L4" s="11" t="s">
        <v>24</v>
      </c>
      <c r="M4" s="12" t="s">
        <v>25</v>
      </c>
      <c r="N4" s="13" t="s">
        <v>41</v>
      </c>
      <c r="O4" s="13" t="s">
        <v>42</v>
      </c>
      <c r="P4" s="11" t="s">
        <v>0</v>
      </c>
      <c r="Q4" s="11" t="s">
        <v>10</v>
      </c>
      <c r="R4" s="11" t="s">
        <v>1</v>
      </c>
      <c r="S4" s="11" t="s">
        <v>11</v>
      </c>
      <c r="T4" s="11" t="s">
        <v>18</v>
      </c>
      <c r="U4" s="11" t="s">
        <v>12</v>
      </c>
      <c r="V4" s="11" t="s">
        <v>7</v>
      </c>
      <c r="W4" s="11" t="s">
        <v>13</v>
      </c>
      <c r="X4" s="12" t="s">
        <v>14</v>
      </c>
      <c r="Y4" s="13" t="s">
        <v>43</v>
      </c>
      <c r="Z4" s="13" t="s">
        <v>44</v>
      </c>
      <c r="AA4" s="11" t="s">
        <v>0</v>
      </c>
      <c r="AB4" s="11" t="s">
        <v>10</v>
      </c>
      <c r="AC4" s="11" t="s">
        <v>1</v>
      </c>
      <c r="AD4" s="11" t="s">
        <v>11</v>
      </c>
      <c r="AE4" s="11" t="s">
        <v>2</v>
      </c>
      <c r="AF4" s="11" t="s">
        <v>12</v>
      </c>
      <c r="AG4" s="13" t="s">
        <v>21</v>
      </c>
      <c r="AH4" s="13" t="s">
        <v>22</v>
      </c>
      <c r="AI4" s="12" t="s">
        <v>15</v>
      </c>
      <c r="AJ4" s="13" t="s">
        <v>47</v>
      </c>
      <c r="AK4" s="13" t="s">
        <v>45</v>
      </c>
      <c r="AL4" s="11" t="s">
        <v>0</v>
      </c>
      <c r="AM4" s="11" t="s">
        <v>10</v>
      </c>
      <c r="AN4" s="11" t="s">
        <v>1</v>
      </c>
      <c r="AO4" s="11" t="s">
        <v>11</v>
      </c>
      <c r="AP4" s="11" t="s">
        <v>3</v>
      </c>
      <c r="AQ4" s="11" t="s">
        <v>12</v>
      </c>
      <c r="AR4" s="11" t="s">
        <v>26</v>
      </c>
      <c r="AS4" s="11" t="s">
        <v>17</v>
      </c>
      <c r="AT4" s="12" t="s">
        <v>15</v>
      </c>
      <c r="AU4" s="13" t="s">
        <v>16</v>
      </c>
      <c r="AV4" s="13" t="s">
        <v>46</v>
      </c>
      <c r="AW4" s="3"/>
    </row>
    <row r="5" spans="1:51" x14ac:dyDescent="0.2">
      <c r="A5" s="4" t="s">
        <v>32</v>
      </c>
      <c r="B5" s="4" t="s">
        <v>32</v>
      </c>
      <c r="C5" s="38">
        <f t="shared" ref="C5:C12" si="0">RANK(D5,$D$5:$D$12)</f>
        <v>2</v>
      </c>
      <c r="D5" s="39">
        <f>ROUND(AVERAGE(M5,X5,AI5,AT5),2)</f>
        <v>78.88</v>
      </c>
      <c r="E5" s="16">
        <v>6</v>
      </c>
      <c r="F5" s="17">
        <f t="shared" ref="F5:F12" si="1">100*(E$2-E5)/(E$2-E$1)</f>
        <v>70.588235294117652</v>
      </c>
      <c r="G5" s="18">
        <v>10</v>
      </c>
      <c r="H5" s="17">
        <f t="shared" ref="H5:H12" si="2">100*(G$2-G5)/(G$2-G$1)</f>
        <v>90.452261306532662</v>
      </c>
      <c r="I5" s="19">
        <v>2.6005346754994876</v>
      </c>
      <c r="J5" s="17">
        <f t="shared" ref="J5:J12" si="3">100*(I$2-I5)/(I$2-I$1)</f>
        <v>98.699732662250256</v>
      </c>
      <c r="K5" s="20">
        <v>0</v>
      </c>
      <c r="L5" s="17">
        <f t="shared" ref="L5:L12" si="4">100*(K$2-K5)/(K$2-K$1)</f>
        <v>100</v>
      </c>
      <c r="M5" s="41">
        <f t="shared" ref="M5:M12" si="5">ROUND(AVERAGE(F5,H5,J5,L5),5)</f>
        <v>89.935059999999993</v>
      </c>
      <c r="N5" s="40">
        <f>ROUND(M5,2)</f>
        <v>89.94</v>
      </c>
      <c r="O5" s="21">
        <f t="shared" ref="O5:O12" si="6">IF(A5&lt;&gt;"",RANK(M5,M$5:M$12,0)," ")</f>
        <v>8</v>
      </c>
      <c r="P5" s="22">
        <v>19</v>
      </c>
      <c r="Q5" s="17">
        <f t="shared" ref="Q5:Q12" si="7">100*(P$2-P5)/(P$2-P$1)</f>
        <v>44</v>
      </c>
      <c r="R5" s="22">
        <v>132</v>
      </c>
      <c r="S5" s="17">
        <f t="shared" ref="S5:S12" si="8">IF(100*(R$2-R5)/(R$2-R$1)&gt;100,100,100*(R$2-R5)/(R$2-R$1))</f>
        <v>69.452449567723349</v>
      </c>
      <c r="T5" s="23">
        <v>2.1236528279931535</v>
      </c>
      <c r="U5" s="24">
        <f t="shared" ref="U5:U12" si="9">100*(T$2-T5)/(T$2-T$1)</f>
        <v>89.381735860034226</v>
      </c>
      <c r="V5" s="25">
        <v>13</v>
      </c>
      <c r="W5" s="17">
        <f t="shared" ref="W5:W12" si="10">100*(V5-V$2)/(V$1-V$2)</f>
        <v>86.666666666666671</v>
      </c>
      <c r="X5" s="26">
        <f t="shared" ref="X5:X12" si="11">ROUND(AVERAGE(Q5,S5,U5,W5),5)</f>
        <v>72.375209999999996</v>
      </c>
      <c r="Y5" s="27">
        <f t="shared" ref="Y5:Y12" si="12">ROUND(AVERAGE(Q5,S5,U5,W5),2)</f>
        <v>72.38</v>
      </c>
      <c r="Z5" s="21">
        <f t="shared" ref="Z5:Z12" si="13">RANK(Y5,Y$5:Y$12,0)</f>
        <v>5</v>
      </c>
      <c r="AA5" s="28">
        <v>7</v>
      </c>
      <c r="AB5" s="29">
        <f t="shared" ref="AB5:AB12" si="14">100*(AA$2-AA5)/(AA$2-AA$1)</f>
        <v>33.333333333333336</v>
      </c>
      <c r="AC5" s="28">
        <v>61</v>
      </c>
      <c r="AD5" s="29">
        <f t="shared" ref="AD5:AD12" si="15">100*(AC$2-AC5)/(AC$2-AC$1)</f>
        <v>81.304347826086953</v>
      </c>
      <c r="AE5" s="30">
        <v>51.514324386589458</v>
      </c>
      <c r="AF5" s="29">
        <f t="shared" ref="AF5:AF12" si="16">100*(AE$2-AE5)/(AE$2-AE$1)</f>
        <v>99.364020686585306</v>
      </c>
      <c r="AG5" s="31">
        <v>5</v>
      </c>
      <c r="AH5" s="29">
        <f t="shared" ref="AH5:AH12" si="17">100*(AG$2-AG5)/(AG$2-AG$1)</f>
        <v>62.5</v>
      </c>
      <c r="AI5" s="32">
        <f t="shared" ref="AI5:AI12" si="18">ROUND(AVERAGE(AB5,AD5,AF5,AH5),5)</f>
        <v>69.125429999999994</v>
      </c>
      <c r="AJ5" s="29">
        <f>ROUND(AVERAGE(AB5,AD5,AF5,AH5),2)</f>
        <v>69.13</v>
      </c>
      <c r="AK5" s="33">
        <f t="shared" ref="AK5:AK12" si="19">IF(A5&lt;&gt;"",RANK(AJ5,AJ$5:AJ$12,0)," ")</f>
        <v>2</v>
      </c>
      <c r="AL5" s="34">
        <v>3</v>
      </c>
      <c r="AM5" s="17">
        <f t="shared" ref="AM5:AM12" si="20">100*(AL$2-AL5)/(AL$2-AL$1)</f>
        <v>83.333333333333329</v>
      </c>
      <c r="AN5" s="37">
        <v>4.5</v>
      </c>
      <c r="AO5" s="17">
        <f t="shared" ref="AO5:AO12" si="21">100*(AN$2-AN5)/(AN$2-AN$1)</f>
        <v>98.325358851674636</v>
      </c>
      <c r="AP5" s="35">
        <v>5.2445703360272274E-2</v>
      </c>
      <c r="AQ5" s="17">
        <f t="shared" ref="AQ5:AQ12" si="22">100*(AP$2-AP5)/(AP$2-AP$1)</f>
        <v>99.65036197759818</v>
      </c>
      <c r="AR5" s="35">
        <v>16.5</v>
      </c>
      <c r="AS5" s="17">
        <f t="shared" ref="AS5:AS12" si="23">100*(AR5-AR$2)/(AR$1-AR$2)</f>
        <v>55</v>
      </c>
      <c r="AT5" s="26">
        <f t="shared" ref="AT5:AT12" si="24">ROUND(AVERAGE(AM5,AO5,AQ5,AS5),5)</f>
        <v>84.077259999999995</v>
      </c>
      <c r="AU5" s="27">
        <f t="shared" ref="AU5:AU12" si="25">ROUND(AVERAGE(AM5,AO5,AQ5,AS5),2)</f>
        <v>84.08</v>
      </c>
      <c r="AV5" s="21">
        <f t="shared" ref="AV5:AV12" si="26">RANK(AU5,AU$5:AU$12,0)</f>
        <v>7</v>
      </c>
      <c r="AY5" s="6"/>
    </row>
    <row r="6" spans="1:51" x14ac:dyDescent="0.2">
      <c r="A6" s="4" t="s">
        <v>35</v>
      </c>
      <c r="B6" s="4" t="s">
        <v>35</v>
      </c>
      <c r="C6" s="38">
        <f t="shared" si="0"/>
        <v>1</v>
      </c>
      <c r="D6" s="39">
        <f t="shared" ref="D6:D12" si="27">ROUND(AVERAGE(M6,X6,AI6,AT6),2)</f>
        <v>80.849999999999994</v>
      </c>
      <c r="E6" s="16">
        <v>5</v>
      </c>
      <c r="F6" s="17">
        <f t="shared" si="1"/>
        <v>76.470588235294116</v>
      </c>
      <c r="G6" s="18">
        <v>9</v>
      </c>
      <c r="H6" s="17">
        <f t="shared" si="2"/>
        <v>91.457286432160799</v>
      </c>
      <c r="I6" s="19">
        <v>0.33541548982310443</v>
      </c>
      <c r="J6" s="17">
        <f t="shared" si="3"/>
        <v>99.832292255088447</v>
      </c>
      <c r="K6" s="20">
        <v>0</v>
      </c>
      <c r="L6" s="17">
        <f t="shared" si="4"/>
        <v>100</v>
      </c>
      <c r="M6" s="41">
        <f t="shared" si="5"/>
        <v>91.940039999999996</v>
      </c>
      <c r="N6" s="40">
        <f t="shared" ref="N6:N12" si="28">ROUND(M6,2)</f>
        <v>91.94</v>
      </c>
      <c r="O6" s="21">
        <f t="shared" si="6"/>
        <v>5</v>
      </c>
      <c r="P6" s="22">
        <v>19</v>
      </c>
      <c r="Q6" s="17">
        <f t="shared" si="7"/>
        <v>44</v>
      </c>
      <c r="R6" s="22">
        <v>123</v>
      </c>
      <c r="S6" s="17">
        <f t="shared" si="8"/>
        <v>72.046109510086453</v>
      </c>
      <c r="T6" s="23">
        <v>1.651748431306056</v>
      </c>
      <c r="U6" s="24">
        <f t="shared" si="9"/>
        <v>91.741257843469711</v>
      </c>
      <c r="V6" s="25">
        <v>13</v>
      </c>
      <c r="W6" s="17">
        <f t="shared" si="10"/>
        <v>86.666666666666671</v>
      </c>
      <c r="X6" s="26">
        <f t="shared" si="11"/>
        <v>73.613510000000005</v>
      </c>
      <c r="Y6" s="27">
        <f t="shared" si="12"/>
        <v>73.61</v>
      </c>
      <c r="Z6" s="21">
        <f t="shared" si="13"/>
        <v>1</v>
      </c>
      <c r="AA6" s="28">
        <v>7</v>
      </c>
      <c r="AB6" s="29">
        <f t="shared" si="14"/>
        <v>33.333333333333336</v>
      </c>
      <c r="AC6" s="28">
        <v>77</v>
      </c>
      <c r="AD6" s="29">
        <f t="shared" si="15"/>
        <v>74.347826086956516</v>
      </c>
      <c r="AE6" s="30">
        <v>50.598514175272314</v>
      </c>
      <c r="AF6" s="29">
        <f t="shared" si="16"/>
        <v>99.37532698549046</v>
      </c>
      <c r="AG6" s="31">
        <v>7</v>
      </c>
      <c r="AH6" s="29">
        <f t="shared" si="17"/>
        <v>87.5</v>
      </c>
      <c r="AI6" s="32">
        <f t="shared" si="18"/>
        <v>73.639120000000005</v>
      </c>
      <c r="AJ6" s="29">
        <f t="shared" ref="AJ6:AJ12" si="29">ROUND(AVERAGE(AB6,AD6,AF6,AH6),2)</f>
        <v>73.64</v>
      </c>
      <c r="AK6" s="33">
        <f t="shared" si="19"/>
        <v>1</v>
      </c>
      <c r="AL6" s="36">
        <v>3</v>
      </c>
      <c r="AM6" s="17">
        <f t="shared" si="20"/>
        <v>83.333333333333329</v>
      </c>
      <c r="AN6" s="37">
        <v>3.5</v>
      </c>
      <c r="AO6" s="17">
        <f t="shared" si="21"/>
        <v>98.803827751196167</v>
      </c>
      <c r="AP6" s="35">
        <v>5.2445703360272274E-2</v>
      </c>
      <c r="AQ6" s="17">
        <f t="shared" si="22"/>
        <v>99.65036197759818</v>
      </c>
      <c r="AR6" s="35">
        <v>16.5</v>
      </c>
      <c r="AS6" s="17">
        <f t="shared" si="23"/>
        <v>55</v>
      </c>
      <c r="AT6" s="26">
        <f t="shared" si="24"/>
        <v>84.196879999999993</v>
      </c>
      <c r="AU6" s="27">
        <f t="shared" si="25"/>
        <v>84.2</v>
      </c>
      <c r="AV6" s="21">
        <f t="shared" si="26"/>
        <v>1</v>
      </c>
      <c r="AY6" s="6"/>
    </row>
    <row r="7" spans="1:51" x14ac:dyDescent="0.2">
      <c r="A7" s="4" t="s">
        <v>27</v>
      </c>
      <c r="B7" s="4" t="s">
        <v>27</v>
      </c>
      <c r="C7" s="38">
        <f t="shared" si="0"/>
        <v>8</v>
      </c>
      <c r="D7" s="39">
        <f t="shared" si="27"/>
        <v>72.510000000000005</v>
      </c>
      <c r="E7" s="16">
        <v>5</v>
      </c>
      <c r="F7" s="17">
        <f t="shared" si="1"/>
        <v>76.470588235294116</v>
      </c>
      <c r="G7" s="18">
        <v>8.5</v>
      </c>
      <c r="H7" s="17">
        <f t="shared" si="2"/>
        <v>91.959798994974875</v>
      </c>
      <c r="I7" s="19">
        <v>0.31801509581180343</v>
      </c>
      <c r="J7" s="17">
        <f t="shared" si="3"/>
        <v>99.840992452094099</v>
      </c>
      <c r="K7" s="20">
        <v>0</v>
      </c>
      <c r="L7" s="17">
        <f t="shared" si="4"/>
        <v>100</v>
      </c>
      <c r="M7" s="41">
        <f t="shared" si="5"/>
        <v>92.067840000000004</v>
      </c>
      <c r="N7" s="40">
        <f t="shared" si="28"/>
        <v>92.07</v>
      </c>
      <c r="O7" s="21">
        <f t="shared" si="6"/>
        <v>1</v>
      </c>
      <c r="P7" s="22">
        <v>18</v>
      </c>
      <c r="Q7" s="17">
        <f t="shared" si="7"/>
        <v>48</v>
      </c>
      <c r="R7" s="22">
        <v>144</v>
      </c>
      <c r="S7" s="17">
        <f t="shared" si="8"/>
        <v>65.994236311239192</v>
      </c>
      <c r="T7" s="23">
        <v>2.1722849988324278</v>
      </c>
      <c r="U7" s="24">
        <f t="shared" si="9"/>
        <v>89.138575005837851</v>
      </c>
      <c r="V7" s="25">
        <v>13</v>
      </c>
      <c r="W7" s="17">
        <f t="shared" si="10"/>
        <v>86.666666666666671</v>
      </c>
      <c r="X7" s="26">
        <f t="shared" si="11"/>
        <v>72.449870000000004</v>
      </c>
      <c r="Y7" s="27">
        <f t="shared" si="12"/>
        <v>72.45</v>
      </c>
      <c r="Z7" s="21">
        <f t="shared" si="13"/>
        <v>4</v>
      </c>
      <c r="AA7" s="28">
        <v>9</v>
      </c>
      <c r="AB7" s="29">
        <f t="shared" si="14"/>
        <v>0</v>
      </c>
      <c r="AC7" s="28">
        <v>95</v>
      </c>
      <c r="AD7" s="29">
        <f t="shared" si="15"/>
        <v>66.521739130434781</v>
      </c>
      <c r="AE7" s="30">
        <v>62.732999475224496</v>
      </c>
      <c r="AF7" s="29">
        <f t="shared" si="16"/>
        <v>99.225518524997227</v>
      </c>
      <c r="AG7" s="31">
        <v>0</v>
      </c>
      <c r="AH7" s="29">
        <f t="shared" si="17"/>
        <v>0</v>
      </c>
      <c r="AI7" s="32">
        <f t="shared" si="18"/>
        <v>41.436810000000001</v>
      </c>
      <c r="AJ7" s="29">
        <f t="shared" si="29"/>
        <v>41.44</v>
      </c>
      <c r="AK7" s="33">
        <f t="shared" si="19"/>
        <v>8</v>
      </c>
      <c r="AL7" s="36">
        <v>3</v>
      </c>
      <c r="AM7" s="17">
        <f t="shared" si="20"/>
        <v>83.333333333333329</v>
      </c>
      <c r="AN7" s="37">
        <v>4.5</v>
      </c>
      <c r="AO7" s="17">
        <f t="shared" si="21"/>
        <v>98.325358851674636</v>
      </c>
      <c r="AP7" s="35">
        <v>5.2445703360272274E-2</v>
      </c>
      <c r="AQ7" s="17">
        <f t="shared" si="22"/>
        <v>99.65036197759818</v>
      </c>
      <c r="AR7" s="35">
        <v>16.5</v>
      </c>
      <c r="AS7" s="17">
        <f t="shared" si="23"/>
        <v>55</v>
      </c>
      <c r="AT7" s="26">
        <f t="shared" si="24"/>
        <v>84.077259999999995</v>
      </c>
      <c r="AU7" s="27">
        <f t="shared" si="25"/>
        <v>84.08</v>
      </c>
      <c r="AV7" s="21">
        <f t="shared" si="26"/>
        <v>7</v>
      </c>
      <c r="AY7" s="6"/>
    </row>
    <row r="8" spans="1:51" x14ac:dyDescent="0.2">
      <c r="A8" s="4" t="s">
        <v>37</v>
      </c>
      <c r="B8" s="4" t="s">
        <v>31</v>
      </c>
      <c r="C8" s="38">
        <f t="shared" si="0"/>
        <v>5</v>
      </c>
      <c r="D8" s="39">
        <f t="shared" si="27"/>
        <v>76.33</v>
      </c>
      <c r="E8" s="16">
        <v>6</v>
      </c>
      <c r="F8" s="17">
        <f t="shared" si="1"/>
        <v>70.588235294117652</v>
      </c>
      <c r="G8" s="18">
        <v>10</v>
      </c>
      <c r="H8" s="17">
        <f t="shared" si="2"/>
        <v>90.452261306532662</v>
      </c>
      <c r="I8" s="19">
        <v>1.2649628541110252</v>
      </c>
      <c r="J8" s="17">
        <f t="shared" si="3"/>
        <v>99.367518572944476</v>
      </c>
      <c r="K8" s="20">
        <v>0</v>
      </c>
      <c r="L8" s="17">
        <f t="shared" si="4"/>
        <v>100</v>
      </c>
      <c r="M8" s="41">
        <f t="shared" si="5"/>
        <v>90.102000000000004</v>
      </c>
      <c r="N8" s="40">
        <f t="shared" si="28"/>
        <v>90.1</v>
      </c>
      <c r="O8" s="21">
        <f t="shared" si="6"/>
        <v>7</v>
      </c>
      <c r="P8" s="22">
        <v>19</v>
      </c>
      <c r="Q8" s="17">
        <f t="shared" si="7"/>
        <v>44</v>
      </c>
      <c r="R8" s="22">
        <v>179</v>
      </c>
      <c r="S8" s="17">
        <f t="shared" si="8"/>
        <v>55.907780979827088</v>
      </c>
      <c r="T8" s="23">
        <v>2.4832057086883044</v>
      </c>
      <c r="U8" s="24">
        <f t="shared" si="9"/>
        <v>87.583971456558487</v>
      </c>
      <c r="V8" s="25">
        <v>13</v>
      </c>
      <c r="W8" s="17">
        <f t="shared" si="10"/>
        <v>86.666666666666671</v>
      </c>
      <c r="X8" s="26">
        <f t="shared" si="11"/>
        <v>68.539599999999993</v>
      </c>
      <c r="Y8" s="27">
        <f t="shared" si="12"/>
        <v>68.540000000000006</v>
      </c>
      <c r="Z8" s="21">
        <f t="shared" si="13"/>
        <v>7</v>
      </c>
      <c r="AA8" s="28">
        <v>8</v>
      </c>
      <c r="AB8" s="29">
        <f t="shared" si="14"/>
        <v>16.666666666666668</v>
      </c>
      <c r="AC8" s="28">
        <v>84</v>
      </c>
      <c r="AD8" s="29">
        <f t="shared" si="15"/>
        <v>71.304347826086953</v>
      </c>
      <c r="AE8" s="30">
        <v>41.211459509271563</v>
      </c>
      <c r="AF8" s="29">
        <f t="shared" si="16"/>
        <v>99.491216549268245</v>
      </c>
      <c r="AG8" s="31">
        <v>5</v>
      </c>
      <c r="AH8" s="29">
        <f t="shared" si="17"/>
        <v>62.5</v>
      </c>
      <c r="AI8" s="32">
        <f t="shared" si="18"/>
        <v>62.490560000000002</v>
      </c>
      <c r="AJ8" s="29">
        <f t="shared" si="29"/>
        <v>62.49</v>
      </c>
      <c r="AK8" s="33">
        <f t="shared" si="19"/>
        <v>4</v>
      </c>
      <c r="AL8" s="36">
        <v>3</v>
      </c>
      <c r="AM8" s="17">
        <f t="shared" si="20"/>
        <v>83.333333333333329</v>
      </c>
      <c r="AN8" s="37">
        <v>3.5</v>
      </c>
      <c r="AO8" s="17">
        <f t="shared" si="21"/>
        <v>98.803827751196167</v>
      </c>
      <c r="AP8" s="35">
        <v>5.2445703360272274E-2</v>
      </c>
      <c r="AQ8" s="17">
        <f t="shared" si="22"/>
        <v>99.65036197759818</v>
      </c>
      <c r="AR8" s="35">
        <v>16.5</v>
      </c>
      <c r="AS8" s="17">
        <f t="shared" si="23"/>
        <v>55</v>
      </c>
      <c r="AT8" s="26">
        <f t="shared" si="24"/>
        <v>84.196879999999993</v>
      </c>
      <c r="AU8" s="27">
        <f t="shared" si="25"/>
        <v>84.2</v>
      </c>
      <c r="AV8" s="21">
        <f t="shared" si="26"/>
        <v>1</v>
      </c>
      <c r="AY8" s="6"/>
    </row>
    <row r="9" spans="1:51" x14ac:dyDescent="0.2">
      <c r="A9" s="4" t="s">
        <v>34</v>
      </c>
      <c r="B9" s="4" t="s">
        <v>34</v>
      </c>
      <c r="C9" s="38">
        <f t="shared" si="0"/>
        <v>6</v>
      </c>
      <c r="D9" s="39">
        <f t="shared" si="27"/>
        <v>74</v>
      </c>
      <c r="E9" s="16">
        <v>5</v>
      </c>
      <c r="F9" s="17">
        <f t="shared" si="1"/>
        <v>76.470588235294116</v>
      </c>
      <c r="G9" s="18">
        <v>9</v>
      </c>
      <c r="H9" s="17">
        <f t="shared" si="2"/>
        <v>91.457286432160799</v>
      </c>
      <c r="I9" s="19">
        <v>0.31023070901727406</v>
      </c>
      <c r="J9" s="17">
        <f t="shared" si="3"/>
        <v>99.844884645491362</v>
      </c>
      <c r="K9" s="20">
        <v>0</v>
      </c>
      <c r="L9" s="17">
        <f t="shared" si="4"/>
        <v>100</v>
      </c>
      <c r="M9" s="41">
        <f t="shared" si="5"/>
        <v>91.943190000000001</v>
      </c>
      <c r="N9" s="40">
        <f t="shared" si="28"/>
        <v>91.94</v>
      </c>
      <c r="O9" s="21">
        <f t="shared" si="6"/>
        <v>3</v>
      </c>
      <c r="P9" s="22">
        <v>19</v>
      </c>
      <c r="Q9" s="17">
        <f t="shared" si="7"/>
        <v>44</v>
      </c>
      <c r="R9" s="22">
        <v>128</v>
      </c>
      <c r="S9" s="17">
        <f t="shared" si="8"/>
        <v>70.60518731988472</v>
      </c>
      <c r="T9" s="23">
        <v>2.2697365061373551</v>
      </c>
      <c r="U9" s="24">
        <f t="shared" si="9"/>
        <v>88.651317469313227</v>
      </c>
      <c r="V9" s="25">
        <v>13</v>
      </c>
      <c r="W9" s="17">
        <f t="shared" si="10"/>
        <v>86.666666666666671</v>
      </c>
      <c r="X9" s="26">
        <f t="shared" si="11"/>
        <v>72.480789999999999</v>
      </c>
      <c r="Y9" s="27">
        <f t="shared" si="12"/>
        <v>72.48</v>
      </c>
      <c r="Z9" s="21">
        <f t="shared" si="13"/>
        <v>3</v>
      </c>
      <c r="AA9" s="28">
        <v>8</v>
      </c>
      <c r="AB9" s="29">
        <f t="shared" si="14"/>
        <v>16.666666666666668</v>
      </c>
      <c r="AC9" s="28">
        <v>79</v>
      </c>
      <c r="AD9" s="29">
        <f t="shared" si="15"/>
        <v>73.478260869565219</v>
      </c>
      <c r="AE9" s="30">
        <v>49.224798858296595</v>
      </c>
      <c r="AF9" s="29">
        <f t="shared" si="16"/>
        <v>99.392286433848199</v>
      </c>
      <c r="AG9" s="31">
        <v>0</v>
      </c>
      <c r="AH9" s="29">
        <f t="shared" si="17"/>
        <v>0</v>
      </c>
      <c r="AI9" s="32">
        <f t="shared" si="18"/>
        <v>47.384300000000003</v>
      </c>
      <c r="AJ9" s="29">
        <f t="shared" si="29"/>
        <v>47.38</v>
      </c>
      <c r="AK9" s="33">
        <f t="shared" si="19"/>
        <v>7</v>
      </c>
      <c r="AL9" s="36">
        <v>3</v>
      </c>
      <c r="AM9" s="17">
        <f t="shared" si="20"/>
        <v>83.333333333333329</v>
      </c>
      <c r="AN9" s="37">
        <v>3.5</v>
      </c>
      <c r="AO9" s="17">
        <f t="shared" si="21"/>
        <v>98.803827751196167</v>
      </c>
      <c r="AP9" s="35">
        <v>5.2445703360272274E-2</v>
      </c>
      <c r="AQ9" s="17">
        <f t="shared" si="22"/>
        <v>99.65036197759818</v>
      </c>
      <c r="AR9" s="35">
        <v>16.5</v>
      </c>
      <c r="AS9" s="17">
        <f t="shared" si="23"/>
        <v>55</v>
      </c>
      <c r="AT9" s="26">
        <f t="shared" si="24"/>
        <v>84.196879999999993</v>
      </c>
      <c r="AU9" s="27">
        <f t="shared" si="25"/>
        <v>84.2</v>
      </c>
      <c r="AV9" s="21">
        <f t="shared" si="26"/>
        <v>1</v>
      </c>
      <c r="AY9" s="6"/>
    </row>
    <row r="10" spans="1:51" x14ac:dyDescent="0.2">
      <c r="A10" s="4" t="s">
        <v>30</v>
      </c>
      <c r="B10" s="4" t="s">
        <v>30</v>
      </c>
      <c r="C10" s="38">
        <f t="shared" si="0"/>
        <v>3</v>
      </c>
      <c r="D10" s="39">
        <f t="shared" si="27"/>
        <v>78.819999999999993</v>
      </c>
      <c r="E10" s="16">
        <v>6</v>
      </c>
      <c r="F10" s="17">
        <f t="shared" si="1"/>
        <v>70.588235294117652</v>
      </c>
      <c r="G10" s="18">
        <v>10</v>
      </c>
      <c r="H10" s="17">
        <f t="shared" si="2"/>
        <v>90.452261306532662</v>
      </c>
      <c r="I10" s="19">
        <v>0.98596127329298078</v>
      </c>
      <c r="J10" s="17">
        <f t="shared" si="3"/>
        <v>99.507019363353507</v>
      </c>
      <c r="K10" s="20">
        <v>0</v>
      </c>
      <c r="L10" s="17">
        <f t="shared" si="4"/>
        <v>100</v>
      </c>
      <c r="M10" s="41">
        <f t="shared" si="5"/>
        <v>90.136880000000005</v>
      </c>
      <c r="N10" s="40">
        <f t="shared" si="28"/>
        <v>90.14</v>
      </c>
      <c r="O10" s="21">
        <f t="shared" si="6"/>
        <v>6</v>
      </c>
      <c r="P10" s="22">
        <v>19</v>
      </c>
      <c r="Q10" s="17">
        <f t="shared" si="7"/>
        <v>44</v>
      </c>
      <c r="R10" s="22">
        <v>133</v>
      </c>
      <c r="S10" s="17">
        <f t="shared" si="8"/>
        <v>69.164265129683002</v>
      </c>
      <c r="T10" s="23">
        <v>1.5627950025754085</v>
      </c>
      <c r="U10" s="24">
        <f t="shared" si="9"/>
        <v>92.186024987122948</v>
      </c>
      <c r="V10" s="25">
        <v>13</v>
      </c>
      <c r="W10" s="17">
        <f t="shared" si="10"/>
        <v>86.666666666666671</v>
      </c>
      <c r="X10" s="26">
        <f t="shared" si="11"/>
        <v>73.004239999999996</v>
      </c>
      <c r="Y10" s="27">
        <f t="shared" si="12"/>
        <v>73</v>
      </c>
      <c r="Z10" s="21">
        <f t="shared" si="13"/>
        <v>2</v>
      </c>
      <c r="AA10" s="28">
        <v>7</v>
      </c>
      <c r="AB10" s="29">
        <f t="shared" si="14"/>
        <v>33.333333333333336</v>
      </c>
      <c r="AC10" s="28">
        <v>71</v>
      </c>
      <c r="AD10" s="29">
        <f t="shared" si="15"/>
        <v>76.956521739130437</v>
      </c>
      <c r="AE10" s="30">
        <v>80.13339349025027</v>
      </c>
      <c r="AF10" s="29">
        <f t="shared" si="16"/>
        <v>99.010698845799382</v>
      </c>
      <c r="AG10" s="31">
        <v>5</v>
      </c>
      <c r="AH10" s="29">
        <f t="shared" si="17"/>
        <v>62.5</v>
      </c>
      <c r="AI10" s="32">
        <f t="shared" si="18"/>
        <v>67.950140000000005</v>
      </c>
      <c r="AJ10" s="29">
        <f t="shared" si="29"/>
        <v>67.95</v>
      </c>
      <c r="AK10" s="33">
        <f t="shared" si="19"/>
        <v>3</v>
      </c>
      <c r="AL10" s="36">
        <v>3</v>
      </c>
      <c r="AM10" s="17">
        <f t="shared" si="20"/>
        <v>83.333333333333329</v>
      </c>
      <c r="AN10" s="37">
        <v>3.5</v>
      </c>
      <c r="AO10" s="17">
        <f t="shared" si="21"/>
        <v>98.803827751196167</v>
      </c>
      <c r="AP10" s="35">
        <v>5.2445703360272274E-2</v>
      </c>
      <c r="AQ10" s="17">
        <f t="shared" si="22"/>
        <v>99.65036197759818</v>
      </c>
      <c r="AR10" s="35">
        <v>16.5</v>
      </c>
      <c r="AS10" s="17">
        <f t="shared" si="23"/>
        <v>55</v>
      </c>
      <c r="AT10" s="26">
        <f t="shared" si="24"/>
        <v>84.196879999999993</v>
      </c>
      <c r="AU10" s="27">
        <f t="shared" si="25"/>
        <v>84.2</v>
      </c>
      <c r="AV10" s="21">
        <f t="shared" si="26"/>
        <v>1</v>
      </c>
      <c r="AY10" s="6"/>
    </row>
    <row r="11" spans="1:51" x14ac:dyDescent="0.2">
      <c r="A11" s="4" t="s">
        <v>29</v>
      </c>
      <c r="B11" s="4" t="s">
        <v>29</v>
      </c>
      <c r="C11" s="38">
        <f t="shared" si="0"/>
        <v>4</v>
      </c>
      <c r="D11" s="39">
        <f t="shared" si="27"/>
        <v>76.900000000000006</v>
      </c>
      <c r="E11" s="16">
        <v>5</v>
      </c>
      <c r="F11" s="17">
        <f t="shared" si="1"/>
        <v>76.470588235294116</v>
      </c>
      <c r="G11" s="18">
        <v>9</v>
      </c>
      <c r="H11" s="17">
        <f t="shared" si="2"/>
        <v>91.457286432160799</v>
      </c>
      <c r="I11" s="19">
        <v>0.31915985857570484</v>
      </c>
      <c r="J11" s="17">
        <f t="shared" si="3"/>
        <v>99.840420070712128</v>
      </c>
      <c r="K11" s="20">
        <v>0</v>
      </c>
      <c r="L11" s="17">
        <f t="shared" si="4"/>
        <v>100</v>
      </c>
      <c r="M11" s="41">
        <f t="shared" si="5"/>
        <v>91.942070000000001</v>
      </c>
      <c r="N11" s="40">
        <f t="shared" si="28"/>
        <v>91.94</v>
      </c>
      <c r="O11" s="21">
        <f t="shared" si="6"/>
        <v>4</v>
      </c>
      <c r="P11" s="22">
        <v>19</v>
      </c>
      <c r="Q11" s="17">
        <f t="shared" si="7"/>
        <v>44</v>
      </c>
      <c r="R11" s="22">
        <v>137</v>
      </c>
      <c r="S11" s="17">
        <f t="shared" si="8"/>
        <v>68.011527377521617</v>
      </c>
      <c r="T11" s="23">
        <v>2.2898835596613192</v>
      </c>
      <c r="U11" s="24">
        <f t="shared" si="9"/>
        <v>88.550582201693402</v>
      </c>
      <c r="V11" s="25">
        <v>13</v>
      </c>
      <c r="W11" s="17">
        <f t="shared" si="10"/>
        <v>86.666666666666671</v>
      </c>
      <c r="X11" s="26">
        <f t="shared" si="11"/>
        <v>71.807190000000006</v>
      </c>
      <c r="Y11" s="27">
        <f t="shared" si="12"/>
        <v>71.81</v>
      </c>
      <c r="Z11" s="21">
        <f t="shared" si="13"/>
        <v>6</v>
      </c>
      <c r="AA11" s="28">
        <v>8</v>
      </c>
      <c r="AB11" s="29">
        <f t="shared" si="14"/>
        <v>16.666666666666668</v>
      </c>
      <c r="AC11" s="28">
        <v>80</v>
      </c>
      <c r="AD11" s="29">
        <f t="shared" si="15"/>
        <v>73.043478260869563</v>
      </c>
      <c r="AE11" s="30">
        <v>83.109776677030993</v>
      </c>
      <c r="AF11" s="29">
        <f t="shared" si="16"/>
        <v>98.973953374357649</v>
      </c>
      <c r="AG11" s="31">
        <v>4</v>
      </c>
      <c r="AH11" s="29">
        <f t="shared" si="17"/>
        <v>50</v>
      </c>
      <c r="AI11" s="32">
        <f t="shared" si="18"/>
        <v>59.671019999999999</v>
      </c>
      <c r="AJ11" s="29">
        <f t="shared" si="29"/>
        <v>59.67</v>
      </c>
      <c r="AK11" s="33">
        <f t="shared" si="19"/>
        <v>5</v>
      </c>
      <c r="AL11" s="36">
        <v>3</v>
      </c>
      <c r="AM11" s="17">
        <f t="shared" si="20"/>
        <v>83.333333333333329</v>
      </c>
      <c r="AN11" s="37">
        <v>3.5</v>
      </c>
      <c r="AO11" s="17">
        <f t="shared" si="21"/>
        <v>98.803827751196167</v>
      </c>
      <c r="AP11" s="35">
        <v>5.2445703360272274E-2</v>
      </c>
      <c r="AQ11" s="17">
        <f t="shared" si="22"/>
        <v>99.65036197759818</v>
      </c>
      <c r="AR11" s="35">
        <v>16.5</v>
      </c>
      <c r="AS11" s="17">
        <f t="shared" si="23"/>
        <v>55</v>
      </c>
      <c r="AT11" s="26">
        <f t="shared" si="24"/>
        <v>84.196879999999993</v>
      </c>
      <c r="AU11" s="27">
        <f t="shared" si="25"/>
        <v>84.2</v>
      </c>
      <c r="AV11" s="21">
        <f t="shared" si="26"/>
        <v>1</v>
      </c>
      <c r="AY11" s="6"/>
    </row>
    <row r="12" spans="1:51" x14ac:dyDescent="0.2">
      <c r="A12" s="4" t="s">
        <v>33</v>
      </c>
      <c r="B12" s="4" t="s">
        <v>28</v>
      </c>
      <c r="C12" s="38">
        <f t="shared" si="0"/>
        <v>7</v>
      </c>
      <c r="D12" s="39">
        <f t="shared" si="27"/>
        <v>73.849999999999994</v>
      </c>
      <c r="E12" s="16">
        <v>5</v>
      </c>
      <c r="F12" s="17">
        <f t="shared" si="1"/>
        <v>76.470588235294116</v>
      </c>
      <c r="G12" s="18">
        <v>9</v>
      </c>
      <c r="H12" s="17">
        <f t="shared" si="2"/>
        <v>91.457286432160799</v>
      </c>
      <c r="I12" s="19">
        <v>0.27130877504462714</v>
      </c>
      <c r="J12" s="17">
        <f t="shared" si="3"/>
        <v>99.864345612477706</v>
      </c>
      <c r="K12" s="20">
        <v>0</v>
      </c>
      <c r="L12" s="17">
        <f t="shared" si="4"/>
        <v>100</v>
      </c>
      <c r="M12" s="41">
        <f t="shared" si="5"/>
        <v>91.948059999999998</v>
      </c>
      <c r="N12" s="40">
        <f t="shared" si="28"/>
        <v>91.95</v>
      </c>
      <c r="O12" s="21">
        <f t="shared" si="6"/>
        <v>2</v>
      </c>
      <c r="P12" s="22">
        <v>19</v>
      </c>
      <c r="Q12" s="17">
        <f t="shared" si="7"/>
        <v>44</v>
      </c>
      <c r="R12" s="22">
        <v>205</v>
      </c>
      <c r="S12" s="17">
        <f t="shared" si="8"/>
        <v>48.414985590778095</v>
      </c>
      <c r="T12" s="23">
        <v>2.1932291082341746</v>
      </c>
      <c r="U12" s="24">
        <f t="shared" si="9"/>
        <v>89.033854458829126</v>
      </c>
      <c r="V12" s="25">
        <v>13</v>
      </c>
      <c r="W12" s="17">
        <f t="shared" si="10"/>
        <v>86.666666666666671</v>
      </c>
      <c r="X12" s="26">
        <f t="shared" si="11"/>
        <v>67.028880000000001</v>
      </c>
      <c r="Y12" s="27">
        <f t="shared" si="12"/>
        <v>67.03</v>
      </c>
      <c r="Z12" s="21">
        <f t="shared" si="13"/>
        <v>8</v>
      </c>
      <c r="AA12" s="28">
        <v>7</v>
      </c>
      <c r="AB12" s="29">
        <f t="shared" si="14"/>
        <v>33.333333333333336</v>
      </c>
      <c r="AC12" s="28">
        <v>72</v>
      </c>
      <c r="AD12" s="29">
        <f t="shared" si="15"/>
        <v>76.521739130434781</v>
      </c>
      <c r="AE12" s="30">
        <v>82.422919018543126</v>
      </c>
      <c r="AF12" s="29">
        <f t="shared" si="16"/>
        <v>98.982433098536504</v>
      </c>
      <c r="AG12" s="31">
        <v>0</v>
      </c>
      <c r="AH12" s="29">
        <f t="shared" si="17"/>
        <v>0</v>
      </c>
      <c r="AI12" s="32">
        <f t="shared" si="18"/>
        <v>52.209380000000003</v>
      </c>
      <c r="AJ12" s="29">
        <f t="shared" si="29"/>
        <v>52.21</v>
      </c>
      <c r="AK12" s="33">
        <f t="shared" si="19"/>
        <v>6</v>
      </c>
      <c r="AL12" s="36">
        <v>3</v>
      </c>
      <c r="AM12" s="17">
        <f t="shared" si="20"/>
        <v>83.333333333333329</v>
      </c>
      <c r="AN12" s="37">
        <v>3.5</v>
      </c>
      <c r="AO12" s="17">
        <f t="shared" si="21"/>
        <v>98.803827751196167</v>
      </c>
      <c r="AP12" s="35">
        <v>5.2445703360272274E-2</v>
      </c>
      <c r="AQ12" s="17">
        <f t="shared" si="22"/>
        <v>99.65036197759818</v>
      </c>
      <c r="AR12" s="35">
        <v>16.5</v>
      </c>
      <c r="AS12" s="17">
        <f t="shared" si="23"/>
        <v>55</v>
      </c>
      <c r="AT12" s="26">
        <f t="shared" si="24"/>
        <v>84.196879999999993</v>
      </c>
      <c r="AU12" s="27">
        <f t="shared" si="25"/>
        <v>84.2</v>
      </c>
      <c r="AV12" s="21">
        <f t="shared" si="26"/>
        <v>1</v>
      </c>
      <c r="AY12" s="6"/>
    </row>
    <row r="13" spans="1:51" x14ac:dyDescent="0.2">
      <c r="A13" s="7"/>
      <c r="B13" s="7"/>
      <c r="C13" s="7"/>
      <c r="D13" s="7"/>
      <c r="E13" s="5"/>
      <c r="F13" s="5"/>
      <c r="G13" s="5"/>
      <c r="H13" s="5"/>
      <c r="I13" s="5"/>
      <c r="J13" s="5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  <c r="W13" s="5"/>
      <c r="X13" s="5"/>
      <c r="Y13" s="7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7"/>
      <c r="AV13" s="5"/>
    </row>
    <row r="14" spans="1:51" x14ac:dyDescent="0.2">
      <c r="A14" s="15" t="s">
        <v>49</v>
      </c>
      <c r="B14" s="7"/>
      <c r="C14" s="7"/>
      <c r="D14" s="7"/>
      <c r="E14" s="5"/>
      <c r="F14" s="5"/>
      <c r="G14" s="5"/>
      <c r="H14" s="5"/>
      <c r="I14" s="7"/>
      <c r="J14" s="7"/>
      <c r="K14" s="7"/>
      <c r="L14" s="7"/>
      <c r="M14" s="7"/>
      <c r="N14" s="7"/>
      <c r="O14" s="5"/>
      <c r="P14" s="5"/>
      <c r="Q14" s="5"/>
      <c r="R14" s="5"/>
      <c r="S14" s="5"/>
      <c r="T14" s="7"/>
      <c r="U14" s="7"/>
      <c r="V14" s="7"/>
      <c r="W14" s="7"/>
      <c r="X14" s="7"/>
      <c r="Y14" s="7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7"/>
      <c r="AQ14" s="7"/>
      <c r="AR14" s="7"/>
      <c r="AS14" s="7"/>
      <c r="AT14" s="7"/>
      <c r="AU14" s="7"/>
      <c r="AV14" s="5"/>
    </row>
    <row r="15" spans="1:51" x14ac:dyDescent="0.2">
      <c r="A15" s="7"/>
      <c r="B15" s="7"/>
      <c r="C15" s="7"/>
      <c r="D15" s="7"/>
      <c r="E15" s="5"/>
      <c r="F15" s="5"/>
      <c r="G15" s="5"/>
      <c r="H15" s="5"/>
      <c r="I15" s="7"/>
      <c r="J15" s="7"/>
      <c r="K15" s="7"/>
      <c r="L15" s="7"/>
      <c r="M15" s="7"/>
      <c r="N15" s="7"/>
      <c r="O15" s="5"/>
      <c r="P15" s="5"/>
      <c r="Q15" s="5"/>
      <c r="R15" s="5"/>
      <c r="S15" s="5"/>
      <c r="T15" s="7"/>
      <c r="U15" s="7"/>
      <c r="V15" s="7"/>
      <c r="W15" s="7"/>
      <c r="X15" s="7"/>
      <c r="Y15" s="7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7"/>
      <c r="AQ15" s="7"/>
      <c r="AR15" s="7"/>
      <c r="AS15" s="7"/>
      <c r="AT15" s="7"/>
      <c r="AU15" s="7"/>
      <c r="AV15" s="5"/>
    </row>
    <row r="16" spans="1:51" x14ac:dyDescent="0.2">
      <c r="K16" s="7"/>
      <c r="O16" s="5"/>
    </row>
    <row r="17" spans="11:53" x14ac:dyDescent="0.2">
      <c r="K17" s="7"/>
      <c r="O17" s="5"/>
    </row>
    <row r="18" spans="11:53" x14ac:dyDescent="0.2">
      <c r="K18" s="7"/>
      <c r="O18" s="5"/>
    </row>
    <row r="19" spans="11:53" x14ac:dyDescent="0.2">
      <c r="K19" s="7"/>
      <c r="N19" s="14"/>
    </row>
    <row r="20" spans="11:53" x14ac:dyDescent="0.2">
      <c r="K20" s="7"/>
      <c r="N20" s="14"/>
    </row>
    <row r="21" spans="11:53" x14ac:dyDescent="0.2">
      <c r="K21" s="7"/>
      <c r="N21" s="14"/>
    </row>
    <row r="22" spans="11:53" x14ac:dyDescent="0.2">
      <c r="K22" s="7"/>
      <c r="N22" s="14"/>
    </row>
    <row r="23" spans="11:53" x14ac:dyDescent="0.2">
      <c r="K23" s="7"/>
      <c r="N23" s="14"/>
    </row>
    <row r="24" spans="11:53" x14ac:dyDescent="0.2">
      <c r="K24" s="7"/>
      <c r="N24" s="14"/>
    </row>
    <row r="25" spans="11:53" x14ac:dyDescent="0.2">
      <c r="K25" s="7"/>
      <c r="N25" s="14"/>
    </row>
    <row r="26" spans="11:53" x14ac:dyDescent="0.2">
      <c r="N26" s="14"/>
      <c r="AW26" s="8"/>
      <c r="AX26" s="8"/>
      <c r="AY26" s="8"/>
    </row>
    <row r="27" spans="11:53" x14ac:dyDescent="0.2">
      <c r="N27" s="14"/>
      <c r="AW27" s="8"/>
      <c r="AX27" s="8"/>
      <c r="AY27" s="8"/>
      <c r="AZ27" s="8"/>
      <c r="BA27" s="8"/>
    </row>
    <row r="28" spans="11:53" x14ac:dyDescent="0.2">
      <c r="N28" s="14"/>
      <c r="AW28" s="8"/>
      <c r="AX28" s="8"/>
      <c r="AY28" s="8"/>
      <c r="AZ28" s="8"/>
      <c r="BA28" s="8"/>
    </row>
    <row r="29" spans="11:53" x14ac:dyDescent="0.2">
      <c r="N29" s="14"/>
      <c r="AW29" s="8"/>
      <c r="AX29" s="8"/>
      <c r="AY29" s="8"/>
      <c r="AZ29" s="8"/>
      <c r="BA29" s="8"/>
    </row>
    <row r="30" spans="11:53" x14ac:dyDescent="0.2">
      <c r="AW30" s="8"/>
      <c r="AX30" s="8"/>
      <c r="AY30" s="8"/>
      <c r="AZ30" s="8"/>
      <c r="BA30" s="8"/>
    </row>
    <row r="31" spans="11:53" x14ac:dyDescent="0.2">
      <c r="AW31" s="8"/>
      <c r="AX31" s="8"/>
      <c r="AY31" s="8"/>
      <c r="AZ31" s="8"/>
      <c r="BA31" s="8"/>
    </row>
    <row r="32" spans="11:53" x14ac:dyDescent="0.2">
      <c r="AW32" s="8"/>
      <c r="AX32" s="8"/>
      <c r="AY32" s="8"/>
      <c r="AZ32" s="8"/>
      <c r="BA32" s="8"/>
    </row>
    <row r="33" spans="49:53" x14ac:dyDescent="0.2">
      <c r="AW33" s="8"/>
      <c r="AX33" s="8"/>
      <c r="AY33" s="8"/>
      <c r="AZ33" s="8"/>
      <c r="BA33" s="8"/>
    </row>
    <row r="34" spans="49:53" x14ac:dyDescent="0.2">
      <c r="AW34" s="8"/>
      <c r="AX34" s="8"/>
      <c r="AY34" s="8"/>
      <c r="AZ34" s="8"/>
      <c r="BA34" s="8"/>
    </row>
    <row r="35" spans="49:53" x14ac:dyDescent="0.2">
      <c r="AW35" s="8"/>
      <c r="AX35" s="8"/>
      <c r="AY35" s="8"/>
      <c r="AZ35" s="8"/>
      <c r="BA35" s="8"/>
    </row>
    <row r="36" spans="49:53" x14ac:dyDescent="0.2">
      <c r="AW36" s="8"/>
      <c r="AX36" s="8"/>
      <c r="AY36" s="8"/>
      <c r="AZ36" s="8"/>
      <c r="BA36" s="8"/>
    </row>
    <row r="37" spans="49:53" x14ac:dyDescent="0.2">
      <c r="AW37" s="8"/>
      <c r="AX37" s="8"/>
      <c r="AY37" s="8"/>
      <c r="AZ37" s="8"/>
      <c r="BA37" s="8"/>
    </row>
    <row r="38" spans="49:53" x14ac:dyDescent="0.2">
      <c r="AW38" s="8"/>
      <c r="AX38" s="8"/>
      <c r="AY38" s="8"/>
      <c r="AZ38" s="8"/>
      <c r="BA38" s="8"/>
    </row>
  </sheetData>
  <autoFilter ref="A4:AY4">
    <sortState ref="A5:BE12">
      <sortCondition ref="A4"/>
    </sortState>
  </autoFilter>
  <sortState ref="N23:P33">
    <sortCondition ref="O23:O33"/>
  </sortState>
  <mergeCells count="6">
    <mergeCell ref="A3:B3"/>
    <mergeCell ref="E3:O3"/>
    <mergeCell ref="P3:Z3"/>
    <mergeCell ref="AL3:AV3"/>
    <mergeCell ref="AA3:AK3"/>
    <mergeCell ref="C3:D3"/>
  </mergeCells>
  <pageMargins left="0.7" right="0.7" top="0.75" bottom="0.75" header="0.3" footer="0.3"/>
  <pageSetup paperSize="9" orientation="portrait" r:id="rId1"/>
  <ignoredErrors>
    <ignoredError sqref="X13 F13 G13 H13 I13:J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Simulator DB Kazakhstan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Fuster</dc:creator>
  <cp:lastModifiedBy>Bishal Raj Thakuri</cp:lastModifiedBy>
  <dcterms:created xsi:type="dcterms:W3CDTF">2016-05-10T20:23:29Z</dcterms:created>
  <dcterms:modified xsi:type="dcterms:W3CDTF">2017-05-31T21:03:51Z</dcterms:modified>
</cp:coreProperties>
</file>